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su.sharepoint.com/sites/team_Campaigns/Shared Documents/PSUWA 2022/Salary Tables/"/>
    </mc:Choice>
  </mc:AlternateContent>
  <xr:revisionPtr revIDLastSave="245" documentId="13_ncr:1_{57E7280A-8D4C-41AA-9C13-1BA0F12C31A0}" xr6:coauthVersionLast="47" xr6:coauthVersionMax="47" xr10:uidLastSave="{3FD1EFF6-21B1-4357-B2AE-EBE5CEFE6E11}"/>
  <bookViews>
    <workbookView xWindow="28680" yWindow="-120" windowWidth="29040" windowHeight="15840" xr2:uid="{1DE644CA-C23A-4D27-ABD5-14DA5E298B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37" i="1" s="1"/>
  <c r="H37" i="1" s="1"/>
  <c r="E38" i="1"/>
  <c r="F38" i="1" s="1"/>
  <c r="H38" i="1" s="1"/>
  <c r="E39" i="1"/>
  <c r="F39" i="1" s="1"/>
  <c r="H39" i="1" s="1"/>
  <c r="E40" i="1"/>
  <c r="F40" i="1" s="1"/>
  <c r="H40" i="1" s="1"/>
  <c r="E41" i="1"/>
  <c r="F41" i="1" s="1"/>
  <c r="H41" i="1" s="1"/>
  <c r="E42" i="1"/>
  <c r="F42" i="1" s="1"/>
  <c r="H42" i="1" s="1"/>
  <c r="E43" i="1"/>
  <c r="F43" i="1" s="1"/>
  <c r="H43" i="1" s="1"/>
  <c r="E44" i="1"/>
  <c r="F44" i="1" s="1"/>
  <c r="H44" i="1" s="1"/>
  <c r="E45" i="1"/>
  <c r="F45" i="1" s="1"/>
  <c r="H45" i="1" s="1"/>
  <c r="E46" i="1"/>
  <c r="F46" i="1" s="1"/>
  <c r="H46" i="1" s="1"/>
  <c r="E47" i="1"/>
  <c r="F47" i="1" s="1"/>
  <c r="H47" i="1" s="1"/>
  <c r="E48" i="1"/>
  <c r="F48" i="1" s="1"/>
  <c r="H48" i="1" s="1"/>
  <c r="E49" i="1"/>
  <c r="F49" i="1" s="1"/>
  <c r="H49" i="1" s="1"/>
  <c r="E50" i="1"/>
  <c r="F50" i="1" s="1"/>
  <c r="H50" i="1" s="1"/>
  <c r="E56" i="1"/>
  <c r="F56" i="1" s="1"/>
  <c r="H56" i="1" s="1"/>
  <c r="E55" i="1"/>
  <c r="F55" i="1" s="1"/>
  <c r="H55" i="1" s="1"/>
  <c r="E54" i="1"/>
  <c r="F54" i="1" s="1"/>
  <c r="H54" i="1" s="1"/>
  <c r="I54" i="1" s="1"/>
  <c r="E53" i="1"/>
  <c r="F53" i="1" s="1"/>
  <c r="H53" i="1" s="1"/>
  <c r="I53" i="1" s="1"/>
  <c r="E52" i="1"/>
  <c r="F52" i="1" s="1"/>
  <c r="H52" i="1" s="1"/>
  <c r="E51" i="1"/>
  <c r="F51" i="1" s="1"/>
  <c r="H51" i="1" s="1"/>
  <c r="L51" i="1" s="1"/>
  <c r="N51" i="1" s="1"/>
  <c r="E36" i="1"/>
  <c r="F36" i="1" s="1"/>
  <c r="H36" i="1" s="1"/>
  <c r="L36" i="1" s="1"/>
  <c r="N36" i="1" s="1"/>
  <c r="E35" i="1"/>
  <c r="F35" i="1" s="1"/>
  <c r="H35" i="1" s="1"/>
  <c r="E34" i="1"/>
  <c r="F34" i="1" s="1"/>
  <c r="H34" i="1" s="1"/>
  <c r="E33" i="1"/>
  <c r="F33" i="1" s="1"/>
  <c r="H33" i="1" s="1"/>
  <c r="E32" i="1"/>
  <c r="F32" i="1" s="1"/>
  <c r="H32" i="1" s="1"/>
  <c r="I32" i="1" s="1"/>
  <c r="E31" i="1"/>
  <c r="F31" i="1" s="1"/>
  <c r="H31" i="1" s="1"/>
  <c r="E30" i="1"/>
  <c r="F30" i="1" s="1"/>
  <c r="H30" i="1" s="1"/>
  <c r="E29" i="1"/>
  <c r="F29" i="1" s="1"/>
  <c r="H29" i="1" s="1"/>
  <c r="E28" i="1"/>
  <c r="F28" i="1" s="1"/>
  <c r="H28" i="1" s="1"/>
  <c r="L28" i="1" s="1"/>
  <c r="N28" i="1" s="1"/>
  <c r="E27" i="1"/>
  <c r="F27" i="1" s="1"/>
  <c r="H27" i="1" s="1"/>
  <c r="E26" i="1"/>
  <c r="F26" i="1" s="1"/>
  <c r="H26" i="1" s="1"/>
  <c r="L26" i="1" s="1"/>
  <c r="N26" i="1" s="1"/>
  <c r="E25" i="1"/>
  <c r="F25" i="1" s="1"/>
  <c r="H25" i="1" s="1"/>
  <c r="E24" i="1"/>
  <c r="F24" i="1" s="1"/>
  <c r="H24" i="1" s="1"/>
  <c r="E23" i="1"/>
  <c r="F23" i="1" s="1"/>
  <c r="H23" i="1" s="1"/>
  <c r="E22" i="1"/>
  <c r="F22" i="1" s="1"/>
  <c r="H22" i="1" s="1"/>
  <c r="E21" i="1"/>
  <c r="F21" i="1" s="1"/>
  <c r="H21" i="1" s="1"/>
  <c r="L21" i="1" s="1"/>
  <c r="N21" i="1" s="1"/>
  <c r="R21" i="1" s="1"/>
  <c r="T21" i="1" s="1"/>
  <c r="Y21" i="1" s="1"/>
  <c r="E20" i="1"/>
  <c r="F20" i="1" s="1"/>
  <c r="H20" i="1" s="1"/>
  <c r="I20" i="1" s="1"/>
  <c r="E19" i="1"/>
  <c r="F19" i="1" s="1"/>
  <c r="H19" i="1" s="1"/>
  <c r="L19" i="1" s="1"/>
  <c r="N19" i="1" s="1"/>
  <c r="R19" i="1" s="1"/>
  <c r="T19" i="1" s="1"/>
  <c r="Y19" i="1" s="1"/>
  <c r="E18" i="1"/>
  <c r="F18" i="1" s="1"/>
  <c r="H18" i="1" s="1"/>
  <c r="I18" i="1" s="1"/>
  <c r="E17" i="1"/>
  <c r="F17" i="1" s="1"/>
  <c r="H17" i="1" s="1"/>
  <c r="E16" i="1"/>
  <c r="F16" i="1" s="1"/>
  <c r="H16" i="1" s="1"/>
  <c r="L16" i="1" s="1"/>
  <c r="N16" i="1" s="1"/>
  <c r="E15" i="1"/>
  <c r="F15" i="1" s="1"/>
  <c r="H15" i="1" s="1"/>
  <c r="L15" i="1" s="1"/>
  <c r="N15" i="1" s="1"/>
  <c r="E14" i="1"/>
  <c r="F14" i="1" s="1"/>
  <c r="H14" i="1" s="1"/>
  <c r="E13" i="1"/>
  <c r="F13" i="1" s="1"/>
  <c r="H13" i="1" s="1"/>
  <c r="E12" i="1"/>
  <c r="F12" i="1" s="1"/>
  <c r="H12" i="1" s="1"/>
  <c r="I12" i="1" s="1"/>
  <c r="E11" i="1"/>
  <c r="F11" i="1" s="1"/>
  <c r="H11" i="1" s="1"/>
  <c r="E10" i="1"/>
  <c r="F10" i="1" s="1"/>
  <c r="H10" i="1" s="1"/>
  <c r="E9" i="1"/>
  <c r="F9" i="1" s="1"/>
  <c r="H9" i="1" s="1"/>
  <c r="E8" i="1"/>
  <c r="F8" i="1" s="1"/>
  <c r="H8" i="1" s="1"/>
  <c r="E7" i="1"/>
  <c r="F7" i="1" s="1"/>
  <c r="H7" i="1" s="1"/>
  <c r="E6" i="1"/>
  <c r="F6" i="1" s="1"/>
  <c r="H6" i="1" s="1"/>
  <c r="D5" i="1"/>
  <c r="E5" i="1" s="1"/>
  <c r="F5" i="1" s="1"/>
  <c r="H5" i="1" s="1"/>
  <c r="L5" i="1" s="1"/>
  <c r="N5" i="1" s="1"/>
  <c r="D4" i="1"/>
  <c r="E4" i="1" s="1"/>
  <c r="F4" i="1" s="1"/>
  <c r="H4" i="1" s="1"/>
  <c r="I4" i="1" s="1"/>
  <c r="E3" i="1"/>
  <c r="F3" i="1" s="1"/>
  <c r="H3" i="1" s="1"/>
  <c r="L42" i="1" l="1"/>
  <c r="N42" i="1" s="1"/>
  <c r="I42" i="1"/>
  <c r="I37" i="1"/>
  <c r="L37" i="1"/>
  <c r="N37" i="1" s="1"/>
  <c r="L50" i="1"/>
  <c r="N50" i="1" s="1"/>
  <c r="I50" i="1"/>
  <c r="I49" i="1"/>
  <c r="L49" i="1"/>
  <c r="N49" i="1" s="1"/>
  <c r="I40" i="1"/>
  <c r="L40" i="1"/>
  <c r="N40" i="1" s="1"/>
  <c r="L39" i="1"/>
  <c r="N39" i="1" s="1"/>
  <c r="I39" i="1"/>
  <c r="I47" i="1"/>
  <c r="L47" i="1"/>
  <c r="N47" i="1" s="1"/>
  <c r="I45" i="1"/>
  <c r="L45" i="1"/>
  <c r="N45" i="1" s="1"/>
  <c r="I48" i="1"/>
  <c r="L48" i="1"/>
  <c r="N48" i="1" s="1"/>
  <c r="L46" i="1"/>
  <c r="N46" i="1" s="1"/>
  <c r="I46" i="1"/>
  <c r="I44" i="1"/>
  <c r="L44" i="1"/>
  <c r="N44" i="1" s="1"/>
  <c r="L38" i="1"/>
  <c r="N38" i="1" s="1"/>
  <c r="I38" i="1"/>
  <c r="I43" i="1"/>
  <c r="L43" i="1"/>
  <c r="N43" i="1" s="1"/>
  <c r="I41" i="1"/>
  <c r="L41" i="1"/>
  <c r="N41" i="1" s="1"/>
  <c r="L31" i="1"/>
  <c r="N31" i="1" s="1"/>
  <c r="P31" i="1" s="1"/>
  <c r="I31" i="1"/>
  <c r="L54" i="1"/>
  <c r="N54" i="1" s="1"/>
  <c r="R54" i="1" s="1"/>
  <c r="I28" i="1"/>
  <c r="I6" i="1"/>
  <c r="L6" i="1"/>
  <c r="N6" i="1" s="1"/>
  <c r="I22" i="1"/>
  <c r="L22" i="1"/>
  <c r="N22" i="1" s="1"/>
  <c r="R16" i="1"/>
  <c r="T16" i="1" s="1"/>
  <c r="P16" i="1"/>
  <c r="P28" i="1"/>
  <c r="R28" i="1"/>
  <c r="T28" i="1" s="1"/>
  <c r="Y28" i="1" s="1"/>
  <c r="I23" i="1"/>
  <c r="L23" i="1"/>
  <c r="N23" i="1" s="1"/>
  <c r="I9" i="1"/>
  <c r="L9" i="1"/>
  <c r="N9" i="1" s="1"/>
  <c r="R36" i="1"/>
  <c r="T36" i="1" s="1"/>
  <c r="Y36" i="1" s="1"/>
  <c r="L11" i="1"/>
  <c r="N11" i="1" s="1"/>
  <c r="I11" i="1"/>
  <c r="L27" i="1"/>
  <c r="N27" i="1" s="1"/>
  <c r="I27" i="1"/>
  <c r="I34" i="1"/>
  <c r="L34" i="1"/>
  <c r="N34" i="1" s="1"/>
  <c r="R34" i="1" s="1"/>
  <c r="T34" i="1" s="1"/>
  <c r="Y34" i="1" s="1"/>
  <c r="L7" i="1"/>
  <c r="N7" i="1" s="1"/>
  <c r="I7" i="1"/>
  <c r="L24" i="1"/>
  <c r="N24" i="1" s="1"/>
  <c r="I24" i="1"/>
  <c r="L25" i="1"/>
  <c r="N25" i="1" s="1"/>
  <c r="R25" i="1" s="1"/>
  <c r="I25" i="1"/>
  <c r="I10" i="1"/>
  <c r="L10" i="1"/>
  <c r="N10" i="1" s="1"/>
  <c r="I55" i="1"/>
  <c r="L55" i="1"/>
  <c r="N55" i="1" s="1"/>
  <c r="L35" i="1"/>
  <c r="N35" i="1" s="1"/>
  <c r="R35" i="1" s="1"/>
  <c r="T35" i="1" s="1"/>
  <c r="Y35" i="1" s="1"/>
  <c r="L8" i="1"/>
  <c r="N8" i="1" s="1"/>
  <c r="I8" i="1"/>
  <c r="L52" i="1"/>
  <c r="N52" i="1" s="1"/>
  <c r="R52" i="1" s="1"/>
  <c r="T52" i="1" s="1"/>
  <c r="V52" i="1" s="1"/>
  <c r="I52" i="1"/>
  <c r="I13" i="1"/>
  <c r="L13" i="1"/>
  <c r="N13" i="1" s="1"/>
  <c r="L56" i="1"/>
  <c r="N56" i="1" s="1"/>
  <c r="R56" i="1" s="1"/>
  <c r="T56" i="1" s="1"/>
  <c r="Y56" i="1" s="1"/>
  <c r="L14" i="1"/>
  <c r="N14" i="1" s="1"/>
  <c r="R14" i="1" s="1"/>
  <c r="I14" i="1"/>
  <c r="I29" i="1"/>
  <c r="L29" i="1"/>
  <c r="N29" i="1" s="1"/>
  <c r="R51" i="1"/>
  <c r="T51" i="1" s="1"/>
  <c r="Y51" i="1" s="1"/>
  <c r="P51" i="1"/>
  <c r="L17" i="1"/>
  <c r="N17" i="1" s="1"/>
  <c r="I17" i="1"/>
  <c r="L30" i="1"/>
  <c r="N30" i="1" s="1"/>
  <c r="I30" i="1"/>
  <c r="I3" i="1"/>
  <c r="L3" i="1"/>
  <c r="N3" i="1" s="1"/>
  <c r="R3" i="1" s="1"/>
  <c r="T3" i="1" s="1"/>
  <c r="Y3" i="1" s="1"/>
  <c r="I33" i="1"/>
  <c r="L33" i="1"/>
  <c r="N33" i="1" s="1"/>
  <c r="R33" i="1" s="1"/>
  <c r="T33" i="1" s="1"/>
  <c r="L12" i="1"/>
  <c r="N12" i="1" s="1"/>
  <c r="I51" i="1"/>
  <c r="L32" i="1"/>
  <c r="N32" i="1" s="1"/>
  <c r="P36" i="1"/>
  <c r="I21" i="1"/>
  <c r="L53" i="1"/>
  <c r="N53" i="1" s="1"/>
  <c r="R53" i="1" s="1"/>
  <c r="T53" i="1" s="1"/>
  <c r="Y53" i="1" s="1"/>
  <c r="I16" i="1"/>
  <c r="P26" i="1"/>
  <c r="R26" i="1"/>
  <c r="T26" i="1" s="1"/>
  <c r="Y26" i="1" s="1"/>
  <c r="I26" i="1"/>
  <c r="L20" i="1"/>
  <c r="N20" i="1" s="1"/>
  <c r="L18" i="1"/>
  <c r="N18" i="1" s="1"/>
  <c r="R15" i="1"/>
  <c r="T15" i="1" s="1"/>
  <c r="P15" i="1"/>
  <c r="I15" i="1"/>
  <c r="R5" i="1"/>
  <c r="T5" i="1" s="1"/>
  <c r="Y5" i="1" s="1"/>
  <c r="P5" i="1"/>
  <c r="I5" i="1"/>
  <c r="L4" i="1"/>
  <c r="N4" i="1" s="1"/>
  <c r="V21" i="1"/>
  <c r="V19" i="1"/>
  <c r="P19" i="1"/>
  <c r="P21" i="1"/>
  <c r="I19" i="1"/>
  <c r="I35" i="1"/>
  <c r="I56" i="1"/>
  <c r="I36" i="1"/>
  <c r="X53" i="1"/>
  <c r="X21" i="1"/>
  <c r="X19" i="1"/>
  <c r="P54" i="1" l="1"/>
  <c r="V35" i="1"/>
  <c r="R31" i="1"/>
  <c r="T31" i="1" s="1"/>
  <c r="X36" i="1"/>
  <c r="P44" i="1"/>
  <c r="R44" i="1"/>
  <c r="P37" i="1"/>
  <c r="R37" i="1"/>
  <c r="P48" i="1"/>
  <c r="R48" i="1"/>
  <c r="P42" i="1"/>
  <c r="R42" i="1"/>
  <c r="P45" i="1"/>
  <c r="R45" i="1"/>
  <c r="P47" i="1"/>
  <c r="R47" i="1"/>
  <c r="P50" i="1"/>
  <c r="R50" i="1"/>
  <c r="P46" i="1"/>
  <c r="R46" i="1"/>
  <c r="P41" i="1"/>
  <c r="R41" i="1"/>
  <c r="P43" i="1"/>
  <c r="R43" i="1"/>
  <c r="P40" i="1"/>
  <c r="R40" i="1"/>
  <c r="P38" i="1"/>
  <c r="R38" i="1"/>
  <c r="P39" i="1"/>
  <c r="R39" i="1"/>
  <c r="P49" i="1"/>
  <c r="R49" i="1"/>
  <c r="T54" i="1"/>
  <c r="X54" i="1"/>
  <c r="X31" i="1"/>
  <c r="V56" i="1"/>
  <c r="X51" i="1"/>
  <c r="X28" i="1"/>
  <c r="V28" i="1"/>
  <c r="T25" i="1"/>
  <c r="X25" i="1"/>
  <c r="T14" i="1"/>
  <c r="Y14" i="1" s="1"/>
  <c r="X14" i="1"/>
  <c r="R30" i="1"/>
  <c r="P30" i="1"/>
  <c r="P14" i="1"/>
  <c r="P35" i="1"/>
  <c r="P53" i="1"/>
  <c r="P55" i="1"/>
  <c r="R55" i="1"/>
  <c r="V53" i="1"/>
  <c r="P32" i="1"/>
  <c r="R32" i="1"/>
  <c r="R29" i="1"/>
  <c r="P29" i="1"/>
  <c r="V36" i="1"/>
  <c r="X33" i="1"/>
  <c r="P10" i="1"/>
  <c r="R10" i="1"/>
  <c r="Y16" i="1"/>
  <c r="V16" i="1"/>
  <c r="Y52" i="1"/>
  <c r="R27" i="1"/>
  <c r="P27" i="1"/>
  <c r="R11" i="1"/>
  <c r="P11" i="1"/>
  <c r="X16" i="1"/>
  <c r="X56" i="1"/>
  <c r="P12" i="1"/>
  <c r="R12" i="1"/>
  <c r="P22" i="1"/>
  <c r="R22" i="1"/>
  <c r="X26" i="1"/>
  <c r="X3" i="1"/>
  <c r="V3" i="1"/>
  <c r="P3" i="1"/>
  <c r="P9" i="1"/>
  <c r="R9" i="1"/>
  <c r="X34" i="1"/>
  <c r="V26" i="1"/>
  <c r="P34" i="1"/>
  <c r="V34" i="1"/>
  <c r="V33" i="1"/>
  <c r="Y33" i="1"/>
  <c r="P56" i="1"/>
  <c r="P23" i="1"/>
  <c r="R23" i="1"/>
  <c r="X35" i="1"/>
  <c r="V51" i="1"/>
  <c r="P25" i="1"/>
  <c r="P13" i="1"/>
  <c r="R13" i="1"/>
  <c r="R24" i="1"/>
  <c r="P24" i="1"/>
  <c r="X52" i="1"/>
  <c r="P33" i="1"/>
  <c r="R7" i="1"/>
  <c r="P7" i="1"/>
  <c r="P52" i="1"/>
  <c r="R8" i="1"/>
  <c r="P8" i="1"/>
  <c r="R17" i="1"/>
  <c r="P17" i="1"/>
  <c r="P6" i="1"/>
  <c r="R6" i="1"/>
  <c r="R20" i="1"/>
  <c r="P20" i="1"/>
  <c r="P18" i="1"/>
  <c r="R18" i="1"/>
  <c r="V15" i="1"/>
  <c r="Y15" i="1"/>
  <c r="X15" i="1"/>
  <c r="V5" i="1"/>
  <c r="X5" i="1"/>
  <c r="R4" i="1"/>
  <c r="P4" i="1"/>
  <c r="V31" i="1" l="1"/>
  <c r="Y31" i="1"/>
  <c r="X46" i="1"/>
  <c r="T46" i="1"/>
  <c r="X50" i="1"/>
  <c r="T50" i="1"/>
  <c r="T48" i="1"/>
  <c r="X48" i="1"/>
  <c r="T37" i="1"/>
  <c r="X37" i="1"/>
  <c r="T44" i="1"/>
  <c r="X44" i="1"/>
  <c r="T39" i="1"/>
  <c r="X39" i="1"/>
  <c r="T45" i="1"/>
  <c r="X45" i="1"/>
  <c r="T49" i="1"/>
  <c r="X49" i="1"/>
  <c r="T40" i="1"/>
  <c r="X40" i="1"/>
  <c r="T43" i="1"/>
  <c r="X43" i="1"/>
  <c r="T41" i="1"/>
  <c r="X41" i="1"/>
  <c r="T47" i="1"/>
  <c r="X47" i="1"/>
  <c r="T38" i="1"/>
  <c r="X38" i="1"/>
  <c r="X42" i="1"/>
  <c r="T42" i="1"/>
  <c r="Y54" i="1"/>
  <c r="V54" i="1"/>
  <c r="T17" i="1"/>
  <c r="X17" i="1"/>
  <c r="T23" i="1"/>
  <c r="X23" i="1"/>
  <c r="T12" i="1"/>
  <c r="X12" i="1"/>
  <c r="T29" i="1"/>
  <c r="X29" i="1"/>
  <c r="T8" i="1"/>
  <c r="X8" i="1"/>
  <c r="T32" i="1"/>
  <c r="X32" i="1"/>
  <c r="T9" i="1"/>
  <c r="X9" i="1"/>
  <c r="T10" i="1"/>
  <c r="X10" i="1"/>
  <c r="T6" i="1"/>
  <c r="X6" i="1"/>
  <c r="T22" i="1"/>
  <c r="X22" i="1"/>
  <c r="T30" i="1"/>
  <c r="X30" i="1"/>
  <c r="T7" i="1"/>
  <c r="X7" i="1"/>
  <c r="T11" i="1"/>
  <c r="X11" i="1"/>
  <c r="T24" i="1"/>
  <c r="X24" i="1"/>
  <c r="T55" i="1"/>
  <c r="X55" i="1"/>
  <c r="V14" i="1"/>
  <c r="T27" i="1"/>
  <c r="X27" i="1"/>
  <c r="T13" i="1"/>
  <c r="X13" i="1"/>
  <c r="Y25" i="1"/>
  <c r="V25" i="1"/>
  <c r="T20" i="1"/>
  <c r="X20" i="1"/>
  <c r="T18" i="1"/>
  <c r="X18" i="1"/>
  <c r="T4" i="1"/>
  <c r="X4" i="1"/>
  <c r="V40" i="1" l="1"/>
  <c r="Y40" i="1"/>
  <c r="V49" i="1"/>
  <c r="Y49" i="1"/>
  <c r="V45" i="1"/>
  <c r="Y45" i="1"/>
  <c r="V47" i="1"/>
  <c r="Y47" i="1"/>
  <c r="V46" i="1"/>
  <c r="Y46" i="1"/>
  <c r="V37" i="1"/>
  <c r="Y37" i="1"/>
  <c r="V43" i="1"/>
  <c r="Y43" i="1"/>
  <c r="V42" i="1"/>
  <c r="Y42" i="1"/>
  <c r="V39" i="1"/>
  <c r="Y39" i="1"/>
  <c r="V38" i="1"/>
  <c r="Y38" i="1"/>
  <c r="V44" i="1"/>
  <c r="Y44" i="1"/>
  <c r="V41" i="1"/>
  <c r="Y41" i="1"/>
  <c r="V48" i="1"/>
  <c r="Y48" i="1"/>
  <c r="V50" i="1"/>
  <c r="Y50" i="1"/>
  <c r="Y29" i="1"/>
  <c r="V29" i="1"/>
  <c r="V6" i="1"/>
  <c r="Y6" i="1"/>
  <c r="Y10" i="1"/>
  <c r="V10" i="1"/>
  <c r="V7" i="1"/>
  <c r="Y7" i="1"/>
  <c r="Y12" i="1"/>
  <c r="V12" i="1"/>
  <c r="Y23" i="1"/>
  <c r="V23" i="1"/>
  <c r="Y27" i="1"/>
  <c r="V27" i="1"/>
  <c r="V9" i="1"/>
  <c r="Y9" i="1"/>
  <c r="Y30" i="1"/>
  <c r="V30" i="1"/>
  <c r="Y22" i="1"/>
  <c r="V22" i="1"/>
  <c r="Y17" i="1"/>
  <c r="V17" i="1"/>
  <c r="Y55" i="1"/>
  <c r="V55" i="1"/>
  <c r="Y24" i="1"/>
  <c r="V24" i="1"/>
  <c r="Y8" i="1"/>
  <c r="V8" i="1"/>
  <c r="Y13" i="1"/>
  <c r="V13" i="1"/>
  <c r="Y32" i="1"/>
  <c r="V32" i="1"/>
  <c r="Y11" i="1"/>
  <c r="V11" i="1"/>
  <c r="Y20" i="1"/>
  <c r="V20" i="1"/>
  <c r="V18" i="1"/>
  <c r="Y18" i="1"/>
  <c r="Y4" i="1"/>
  <c r="V4" i="1"/>
</calcChain>
</file>

<file path=xl/sharedStrings.xml><?xml version="1.0" encoding="utf-8"?>
<sst xmlns="http://schemas.openxmlformats.org/spreadsheetml/2006/main" count="159" uniqueCount="82">
  <si>
    <t>Comparison</t>
  </si>
  <si>
    <t>AHP Agreement</t>
  </si>
  <si>
    <t>Current</t>
  </si>
  <si>
    <t>$500 to base</t>
  </si>
  <si>
    <t>$1,000 to base</t>
  </si>
  <si>
    <t>Wage rise 3.5%</t>
  </si>
  <si>
    <t>Structural Adjustment</t>
  </si>
  <si>
    <t>% Increase to base</t>
  </si>
  <si>
    <t>One-Off</t>
  </si>
  <si>
    <t>Wage rise 3%</t>
  </si>
  <si>
    <t>% Increase to Base</t>
  </si>
  <si>
    <t>Increase over 3 years - $</t>
  </si>
  <si>
    <t>Increase over 3 years - %</t>
  </si>
  <si>
    <t>Original Offer</t>
  </si>
  <si>
    <t>Dollar Diff</t>
  </si>
  <si>
    <t>AHP A</t>
  </si>
  <si>
    <t>AHP 1-2</t>
  </si>
  <si>
    <t>AHP 1-3</t>
  </si>
  <si>
    <t>AHP 1-4</t>
  </si>
  <si>
    <t>AHP 1-5</t>
  </si>
  <si>
    <t>AHP 1-6</t>
  </si>
  <si>
    <t>AHP 2-1</t>
  </si>
  <si>
    <t>AHP 2-2</t>
  </si>
  <si>
    <t>AHP 2-3</t>
  </si>
  <si>
    <t>AHP 2-4</t>
  </si>
  <si>
    <t>AHP 2-5</t>
  </si>
  <si>
    <t>AHP 2-6</t>
  </si>
  <si>
    <t>AHP 3-2</t>
  </si>
  <si>
    <t>AHP 3-3</t>
  </si>
  <si>
    <t>AHP 3-4</t>
  </si>
  <si>
    <t>AHP 3-5</t>
  </si>
  <si>
    <t>AHP 3.5 Qual</t>
  </si>
  <si>
    <t>AHP 3 PUG 1</t>
  </si>
  <si>
    <t>AHP 3 PUG 2</t>
  </si>
  <si>
    <t>AHP 3 PUG 3</t>
  </si>
  <si>
    <t>AHP 4-2</t>
  </si>
  <si>
    <t>AHP 4-3</t>
  </si>
  <si>
    <t>AHP 4-4</t>
  </si>
  <si>
    <t>AHP 4-4Q</t>
  </si>
  <si>
    <t>AHP 4-GB-Y1</t>
  </si>
  <si>
    <t>AHP 4-GB-Y2</t>
  </si>
  <si>
    <t>AHP 5-G1-Y1</t>
  </si>
  <si>
    <t xml:space="preserve">Managers </t>
  </si>
  <si>
    <t>AHP 5-G1-Y2</t>
  </si>
  <si>
    <t>AHP 5-G2-Y1</t>
  </si>
  <si>
    <t>AHP 5-G2-Y2</t>
  </si>
  <si>
    <t>AHP 5-G3-Y1</t>
  </si>
  <si>
    <t>AHP 5-G3-Y2</t>
  </si>
  <si>
    <t>AHP 5-G4-Y1</t>
  </si>
  <si>
    <t>AHP 5-G4-Y2</t>
  </si>
  <si>
    <t>AHP 5S-G1-2-Y1</t>
  </si>
  <si>
    <t>Specialist</t>
  </si>
  <si>
    <t>AHP 5S-G1-2-Y2</t>
  </si>
  <si>
    <t>AHP 5S-G1-2-Y3</t>
  </si>
  <si>
    <t>AHP 5S-G1-2-Y4</t>
  </si>
  <si>
    <t>AHP 5S-G3-4-Y1</t>
  </si>
  <si>
    <t>AHP 5S-G3-4-Y2</t>
  </si>
  <si>
    <t>AHP 5S-G3-4-Y3</t>
  </si>
  <si>
    <t>AHP 5S-G3-4-Y4</t>
  </si>
  <si>
    <t>AHP Pa-Y1</t>
  </si>
  <si>
    <t xml:space="preserve">Practitioners </t>
  </si>
  <si>
    <t>AHP Pa-Y2</t>
  </si>
  <si>
    <t>AHP Pa-Y3</t>
  </si>
  <si>
    <t>AHP Pa-Y4</t>
  </si>
  <si>
    <t>AHP Pa-Y5</t>
  </si>
  <si>
    <t>AHP Pa-Y6</t>
  </si>
  <si>
    <t>AHP 5-G5-Y1</t>
  </si>
  <si>
    <t xml:space="preserve">Role Based </t>
  </si>
  <si>
    <t>AHP 5-G5-Y2</t>
  </si>
  <si>
    <t>AHP 5-G6-Y1</t>
  </si>
  <si>
    <t xml:space="preserve">Director </t>
  </si>
  <si>
    <t>AHP 5-G6-Y2</t>
  </si>
  <si>
    <t>AHP 6-1</t>
  </si>
  <si>
    <t>AHP 6-2</t>
  </si>
  <si>
    <t>$</t>
  </si>
  <si>
    <t>New</t>
  </si>
  <si>
    <t xml:space="preserve">New </t>
  </si>
  <si>
    <t xml:space="preserve">Deputy Managers managing L4s.  </t>
  </si>
  <si>
    <t xml:space="preserve">Original </t>
  </si>
  <si>
    <t xml:space="preserve">Year 1 </t>
  </si>
  <si>
    <t xml:space="preserve">Year 2 </t>
  </si>
  <si>
    <t xml:space="preserve">Year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</si>
</sst>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"/>
    <numFmt numFmtId="165" formatCode="_-&quot;$&quot;* #,##0_-;\-&quot;$&quot;* #,##0_-;_-&quot;$&quot;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5" fontId="0" fillId="3" borderId="6" xfId="1" applyNumberFormat="1" applyFont="1" applyFill="1" applyBorder="1" applyAlignment="1">
      <alignment horizontal="center" wrapText="1"/>
    </xf>
    <xf numFmtId="6" fontId="0" fillId="3" borderId="3" xfId="0" applyNumberFormat="1" applyFill="1" applyBorder="1" applyAlignment="1">
      <alignment horizontal="center" vertical="center" wrapText="1"/>
    </xf>
    <xf numFmtId="166" fontId="0" fillId="3" borderId="5" xfId="2" applyNumberFormat="1" applyFont="1" applyFill="1" applyBorder="1" applyAlignment="1">
      <alignment horizontal="center" wrapText="1"/>
    </xf>
    <xf numFmtId="165" fontId="0" fillId="3" borderId="3" xfId="1" applyNumberFormat="1" applyFont="1" applyFill="1" applyBorder="1" applyAlignment="1">
      <alignment horizontal="center" wrapText="1"/>
    </xf>
    <xf numFmtId="6" fontId="0" fillId="4" borderId="3" xfId="0" applyNumberFormat="1" applyFill="1" applyBorder="1" applyAlignment="1">
      <alignment horizontal="center" vertical="center" wrapText="1"/>
    </xf>
    <xf numFmtId="165" fontId="0" fillId="4" borderId="6" xfId="1" applyNumberFormat="1" applyFont="1" applyFill="1" applyBorder="1" applyAlignment="1">
      <alignment horizontal="center" wrapText="1"/>
    </xf>
    <xf numFmtId="166" fontId="0" fillId="4" borderId="5" xfId="2" applyNumberFormat="1" applyFont="1" applyFill="1" applyBorder="1" applyAlignment="1">
      <alignment horizontal="center" wrapText="1"/>
    </xf>
    <xf numFmtId="165" fontId="0" fillId="4" borderId="3" xfId="1" applyNumberFormat="1" applyFont="1" applyFill="1" applyBorder="1" applyAlignment="1">
      <alignment horizont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5" fontId="0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164" fontId="0" fillId="3" borderId="3" xfId="1" applyNumberFormat="1" applyFont="1" applyFill="1" applyBorder="1" applyAlignment="1">
      <alignment wrapText="1"/>
    </xf>
    <xf numFmtId="6" fontId="0" fillId="3" borderId="3" xfId="0" applyNumberFormat="1" applyFill="1" applyBorder="1" applyAlignment="1">
      <alignment wrapText="1"/>
    </xf>
    <xf numFmtId="165" fontId="0" fillId="3" borderId="4" xfId="0" applyNumberFormat="1" applyFill="1" applyBorder="1" applyAlignment="1">
      <alignment horizontal="center" wrapText="1"/>
    </xf>
    <xf numFmtId="165" fontId="0" fillId="3" borderId="5" xfId="1" applyNumberFormat="1" applyFont="1" applyFill="1" applyBorder="1" applyAlignment="1">
      <alignment horizontal="center" wrapText="1"/>
    </xf>
    <xf numFmtId="9" fontId="0" fillId="3" borderId="3" xfId="2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65" fontId="0" fillId="3" borderId="3" xfId="0" applyNumberFormat="1" applyFill="1" applyBorder="1" applyAlignment="1">
      <alignment wrapText="1"/>
    </xf>
    <xf numFmtId="166" fontId="0" fillId="3" borderId="3" xfId="2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6" fontId="0" fillId="4" borderId="3" xfId="0" applyNumberFormat="1" applyFill="1" applyBorder="1" applyAlignment="1">
      <alignment wrapText="1"/>
    </xf>
    <xf numFmtId="165" fontId="0" fillId="4" borderId="4" xfId="0" applyNumberFormat="1" applyFill="1" applyBorder="1" applyAlignment="1">
      <alignment horizontal="center" wrapText="1"/>
    </xf>
    <xf numFmtId="165" fontId="0" fillId="4" borderId="5" xfId="1" applyNumberFormat="1" applyFont="1" applyFill="1" applyBorder="1" applyAlignment="1">
      <alignment horizontal="center" wrapText="1"/>
    </xf>
    <xf numFmtId="9" fontId="0" fillId="4" borderId="3" xfId="2" applyFont="1" applyFill="1" applyBorder="1" applyAlignment="1">
      <alignment horizontal="center" wrapText="1"/>
    </xf>
    <xf numFmtId="165" fontId="0" fillId="4" borderId="3" xfId="0" applyNumberFormat="1" applyFill="1" applyBorder="1" applyAlignment="1">
      <alignment wrapText="1"/>
    </xf>
    <xf numFmtId="166" fontId="0" fillId="4" borderId="3" xfId="2" applyNumberFormat="1" applyFont="1" applyFill="1" applyBorder="1" applyAlignment="1">
      <alignment horizontal="center" wrapText="1"/>
    </xf>
    <xf numFmtId="165" fontId="0" fillId="4" borderId="7" xfId="1" applyNumberFormat="1" applyFont="1" applyFill="1" applyBorder="1" applyAlignment="1">
      <alignment horizontal="center" wrapText="1"/>
    </xf>
    <xf numFmtId="9" fontId="0" fillId="4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5" fontId="0" fillId="3" borderId="3" xfId="0" applyNumberFormat="1" applyFill="1" applyBorder="1" applyAlignment="1">
      <alignment horizontal="center" vertical="center" wrapText="1"/>
    </xf>
    <xf numFmtId="165" fontId="0" fillId="4" borderId="3" xfId="0" applyNumberForma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3" borderId="3" xfId="1" applyNumberFormat="1" applyFont="1" applyFill="1" applyBorder="1" applyAlignment="1">
      <alignment horizontal="center" wrapText="1"/>
    </xf>
    <xf numFmtId="165" fontId="2" fillId="4" borderId="3" xfId="1" applyNumberFormat="1" applyFont="1" applyFill="1" applyBorder="1" applyAlignment="1">
      <alignment horizontal="center" wrapText="1"/>
    </xf>
    <xf numFmtId="165" fontId="0" fillId="3" borderId="4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0" fontId="2" fillId="3" borderId="4" xfId="0" applyFont="1" applyFill="1" applyBorder="1" applyAlignment="1">
      <alignment horizontal="left" vertical="center" wrapText="1"/>
    </xf>
    <xf numFmtId="6" fontId="0" fillId="3" borderId="3" xfId="0" applyNumberFormat="1" applyFill="1" applyBorder="1"/>
    <xf numFmtId="0" fontId="2" fillId="4" borderId="4" xfId="0" applyFont="1" applyFill="1" applyBorder="1" applyAlignment="1">
      <alignment horizontal="left" vertical="center" wrapText="1"/>
    </xf>
    <xf numFmtId="6" fontId="0" fillId="4" borderId="3" xfId="0" applyNumberFormat="1" applyFill="1" applyBorder="1"/>
    <xf numFmtId="0" fontId="0" fillId="3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165" fontId="4" fillId="3" borderId="3" xfId="1" applyNumberFormat="1" applyFont="1" applyFill="1" applyBorder="1" applyAlignment="1">
      <alignment horizontal="center" wrapText="1"/>
    </xf>
    <xf numFmtId="165" fontId="5" fillId="3" borderId="3" xfId="1" applyNumberFormat="1" applyFont="1" applyFill="1" applyBorder="1" applyAlignment="1">
      <alignment horizontal="center" wrapText="1"/>
    </xf>
    <xf numFmtId="165" fontId="4" fillId="4" borderId="3" xfId="1" applyNumberFormat="1" applyFont="1" applyFill="1" applyBorder="1" applyAlignment="1">
      <alignment horizontal="center" wrapText="1"/>
    </xf>
    <xf numFmtId="165" fontId="5" fillId="4" borderId="3" xfId="1" applyNumberFormat="1" applyFont="1" applyFill="1" applyBorder="1" applyAlignment="1">
      <alignment horizontal="center" wrapText="1"/>
    </xf>
    <xf numFmtId="165" fontId="4" fillId="4" borderId="4" xfId="0" applyNumberFormat="1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65" fontId="5" fillId="3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6B11-72CF-4A7C-8023-07F560B331FE}">
  <dimension ref="A1:AA115"/>
  <sheetViews>
    <sheetView tabSelected="1" workbookViewId="0">
      <selection activeCell="A123" sqref="A123"/>
    </sheetView>
  </sheetViews>
  <sheetFormatPr defaultRowHeight="15" x14ac:dyDescent="0.25"/>
  <cols>
    <col min="1" max="1" width="14.7109375" bestFit="1" customWidth="1"/>
    <col min="2" max="2" width="14.7109375" customWidth="1"/>
    <col min="3" max="7" width="10.5703125" customWidth="1"/>
    <col min="8" max="8" width="11.5703125" customWidth="1"/>
    <col min="9" max="10" width="10.5703125" customWidth="1"/>
    <col min="11" max="11" width="1.7109375" customWidth="1"/>
    <col min="12" max="13" width="10.5703125" customWidth="1"/>
    <col min="14" max="14" width="12" customWidth="1"/>
    <col min="15" max="16" width="10.5703125" customWidth="1"/>
    <col min="17" max="17" width="1.7109375" customWidth="1"/>
    <col min="18" max="19" width="10.7109375" customWidth="1"/>
    <col min="20" max="20" width="12.140625" customWidth="1"/>
    <col min="21" max="22" width="10.7109375" customWidth="1"/>
    <col min="23" max="23" width="1.7109375" customWidth="1"/>
    <col min="24" max="27" width="10.5703125" customWidth="1"/>
  </cols>
  <sheetData>
    <row r="1" spans="1:27" x14ac:dyDescent="0.25">
      <c r="A1" s="1"/>
      <c r="B1" s="1"/>
      <c r="C1" s="46">
        <v>44896</v>
      </c>
      <c r="D1" s="47"/>
      <c r="E1" s="47"/>
      <c r="F1" s="47"/>
      <c r="G1" s="47"/>
      <c r="H1" s="47"/>
      <c r="I1" s="47"/>
      <c r="J1" s="47"/>
      <c r="K1" s="18"/>
      <c r="L1" s="46">
        <v>45261</v>
      </c>
      <c r="M1" s="46"/>
      <c r="N1" s="46"/>
      <c r="O1" s="47"/>
      <c r="P1" s="47"/>
      <c r="Q1" s="18"/>
      <c r="R1" s="46">
        <v>45627</v>
      </c>
      <c r="S1" s="46"/>
      <c r="T1" s="46"/>
      <c r="U1" s="46"/>
      <c r="V1" s="46"/>
      <c r="W1" s="2"/>
      <c r="X1" s="2"/>
      <c r="Y1" s="47" t="s">
        <v>0</v>
      </c>
      <c r="Z1" s="47"/>
      <c r="AA1" s="47"/>
    </row>
    <row r="2" spans="1:27" ht="45" x14ac:dyDescent="0.25">
      <c r="A2" s="3" t="s">
        <v>1</v>
      </c>
      <c r="B2" s="3"/>
      <c r="C2" s="4" t="s">
        <v>2</v>
      </c>
      <c r="D2" s="4" t="s">
        <v>3</v>
      </c>
      <c r="E2" s="4" t="s">
        <v>4</v>
      </c>
      <c r="F2" s="5" t="s">
        <v>5</v>
      </c>
      <c r="G2" s="58" t="s">
        <v>75</v>
      </c>
      <c r="H2" s="4" t="s">
        <v>6</v>
      </c>
      <c r="I2" s="5" t="s">
        <v>7</v>
      </c>
      <c r="J2" s="5" t="s">
        <v>8</v>
      </c>
      <c r="K2" s="19"/>
      <c r="L2" s="6" t="s">
        <v>9</v>
      </c>
      <c r="M2" s="59" t="s">
        <v>75</v>
      </c>
      <c r="N2" s="4" t="s">
        <v>6</v>
      </c>
      <c r="O2" s="7" t="s">
        <v>8</v>
      </c>
      <c r="P2" s="5" t="s">
        <v>10</v>
      </c>
      <c r="Q2" s="21"/>
      <c r="R2" s="6" t="s">
        <v>9</v>
      </c>
      <c r="S2" s="59" t="s">
        <v>75</v>
      </c>
      <c r="T2" s="4" t="s">
        <v>6</v>
      </c>
      <c r="U2" s="7" t="s">
        <v>8</v>
      </c>
      <c r="V2" s="5" t="s">
        <v>10</v>
      </c>
      <c r="X2" s="5" t="s">
        <v>11</v>
      </c>
      <c r="Y2" s="5" t="s">
        <v>12</v>
      </c>
      <c r="Z2" s="5" t="s">
        <v>13</v>
      </c>
      <c r="AA2" s="5" t="s">
        <v>14</v>
      </c>
    </row>
    <row r="3" spans="1:27" x14ac:dyDescent="0.25">
      <c r="A3" s="22" t="s">
        <v>15</v>
      </c>
      <c r="B3" s="22"/>
      <c r="C3" s="17">
        <v>61501</v>
      </c>
      <c r="D3" s="24">
        <v>62001</v>
      </c>
      <c r="E3" s="25">
        <f>D3+1000</f>
        <v>63001</v>
      </c>
      <c r="F3" s="8">
        <f>E3*1.035</f>
        <v>65206.034999999996</v>
      </c>
      <c r="G3" s="11"/>
      <c r="H3" s="44">
        <f>F3+G3</f>
        <v>65206.034999999996</v>
      </c>
      <c r="I3" s="10">
        <f>(H3-C3)/C3</f>
        <v>6.0243491975740172E-2</v>
      </c>
      <c r="J3" s="11">
        <v>1000</v>
      </c>
      <c r="K3" s="20"/>
      <c r="L3" s="26">
        <f>H3*1.03</f>
        <v>67162.216050000003</v>
      </c>
      <c r="M3" s="26"/>
      <c r="N3" s="44">
        <f>L3+M3</f>
        <v>67162.216050000003</v>
      </c>
      <c r="O3" s="27">
        <v>500</v>
      </c>
      <c r="P3" s="28">
        <f>(N3-H3)/H3</f>
        <v>3.0000000000000103E-2</v>
      </c>
      <c r="Q3" s="29"/>
      <c r="R3" s="26">
        <f>N3*1.03</f>
        <v>69177.082531500011</v>
      </c>
      <c r="S3" s="26"/>
      <c r="T3" s="44">
        <f>R3+S3</f>
        <v>69177.082531500011</v>
      </c>
      <c r="U3" s="27">
        <v>500</v>
      </c>
      <c r="V3" s="28">
        <f>(T3-N3)/N3</f>
        <v>3.0000000000000124E-2</v>
      </c>
      <c r="W3" s="30"/>
      <c r="X3" s="31">
        <f>T3-C3</f>
        <v>7676.0825315000111</v>
      </c>
      <c r="Y3" s="32">
        <f>(T3-C3)/C3</f>
        <v>0.12481232063706299</v>
      </c>
      <c r="Z3" s="32">
        <v>8.2143749999999918E-2</v>
      </c>
      <c r="AA3" s="11">
        <v>2624.1597627500159</v>
      </c>
    </row>
    <row r="4" spans="1:27" x14ac:dyDescent="0.25">
      <c r="A4" s="22" t="s">
        <v>16</v>
      </c>
      <c r="B4" s="22"/>
      <c r="C4" s="9">
        <v>64072</v>
      </c>
      <c r="D4" s="25">
        <f>C4+500</f>
        <v>64572</v>
      </c>
      <c r="E4" s="25">
        <f>D4+1000</f>
        <v>65572</v>
      </c>
      <c r="F4" s="8">
        <f t="shared" ref="F4:F56" si="0">E4*1.035</f>
        <v>67867.01999999999</v>
      </c>
      <c r="G4" s="11">
        <v>1250</v>
      </c>
      <c r="H4" s="44">
        <f>F4+G4</f>
        <v>69117.01999999999</v>
      </c>
      <c r="I4" s="10">
        <f>(H4-C4)/C4</f>
        <v>7.8739855162941533E-2</v>
      </c>
      <c r="J4" s="11">
        <v>1000</v>
      </c>
      <c r="K4" s="20"/>
      <c r="L4" s="26">
        <f t="shared" ref="L4:L56" si="1">H4*1.03</f>
        <v>71190.530599999998</v>
      </c>
      <c r="M4" s="26">
        <v>250</v>
      </c>
      <c r="N4" s="44">
        <f>L4+M4</f>
        <v>71440.530599999998</v>
      </c>
      <c r="O4" s="27">
        <v>500</v>
      </c>
      <c r="P4" s="28">
        <f>(N4-H4)/H4</f>
        <v>3.3617054091741934E-2</v>
      </c>
      <c r="Q4" s="29"/>
      <c r="R4" s="26">
        <f t="shared" ref="R4:R56" si="2">N4*1.03</f>
        <v>73583.746518</v>
      </c>
      <c r="S4" s="26">
        <v>250</v>
      </c>
      <c r="T4" s="44">
        <f t="shared" ref="T4:T56" si="3">R4+S4</f>
        <v>73833.746518</v>
      </c>
      <c r="U4" s="27">
        <v>500</v>
      </c>
      <c r="V4" s="28">
        <f t="shared" ref="V4:V56" si="4">(T4-N4)/N4</f>
        <v>3.3499414098696542E-2</v>
      </c>
      <c r="W4" s="30"/>
      <c r="X4" s="31">
        <f>R4-C4</f>
        <v>9511.7465179999999</v>
      </c>
      <c r="Y4" s="32">
        <f>(T4-C4)/C4</f>
        <v>0.15235588896866026</v>
      </c>
      <c r="Z4" s="32">
        <v>8.2143749999999599E-2</v>
      </c>
      <c r="AA4" s="11">
        <v>2665.0071680000256</v>
      </c>
    </row>
    <row r="5" spans="1:27" x14ac:dyDescent="0.25">
      <c r="A5" s="22" t="s">
        <v>17</v>
      </c>
      <c r="B5" s="22"/>
      <c r="C5" s="9">
        <v>68089</v>
      </c>
      <c r="D5" s="25">
        <f>C5+500</f>
        <v>68589</v>
      </c>
      <c r="E5" s="25">
        <f>D5+1000</f>
        <v>69589</v>
      </c>
      <c r="F5" s="8">
        <f t="shared" si="0"/>
        <v>72024.614999999991</v>
      </c>
      <c r="G5" s="11">
        <v>1250</v>
      </c>
      <c r="H5" s="44">
        <f>F5+G5</f>
        <v>73274.614999999991</v>
      </c>
      <c r="I5" s="10">
        <f>(H5-C5)/C5</f>
        <v>7.6159364948816852E-2</v>
      </c>
      <c r="J5" s="11">
        <v>1000</v>
      </c>
      <c r="K5" s="20"/>
      <c r="L5" s="26">
        <f t="shared" si="1"/>
        <v>75472.853449999995</v>
      </c>
      <c r="M5" s="26"/>
      <c r="N5" s="44">
        <f>L5+M5</f>
        <v>75472.853449999995</v>
      </c>
      <c r="O5" s="27">
        <v>500</v>
      </c>
      <c r="P5" s="28">
        <f>(N5-H5)/H5</f>
        <v>3.0000000000000065E-2</v>
      </c>
      <c r="Q5" s="29"/>
      <c r="R5" s="26">
        <f t="shared" si="2"/>
        <v>77737.03905349999</v>
      </c>
      <c r="S5" s="26"/>
      <c r="T5" s="44">
        <f t="shared" si="3"/>
        <v>77737.03905349999</v>
      </c>
      <c r="U5" s="27">
        <v>500</v>
      </c>
      <c r="V5" s="28">
        <f t="shared" si="4"/>
        <v>2.999999999999993E-2</v>
      </c>
      <c r="W5" s="30"/>
      <c r="X5" s="31">
        <f>R5-C5</f>
        <v>9648.0390534999897</v>
      </c>
      <c r="Y5" s="32">
        <f>(T5-C5)/C5</f>
        <v>0.14169747027419979</v>
      </c>
      <c r="Z5" s="32">
        <v>8.214374999999996E-2</v>
      </c>
      <c r="AA5" s="11">
        <v>2728.8282597499929</v>
      </c>
    </row>
    <row r="6" spans="1:27" x14ac:dyDescent="0.25">
      <c r="A6" s="22" t="s">
        <v>18</v>
      </c>
      <c r="B6" s="22"/>
      <c r="C6" s="9">
        <v>72178</v>
      </c>
      <c r="D6" s="33"/>
      <c r="E6" s="25">
        <f>C6+1000</f>
        <v>73178</v>
      </c>
      <c r="F6" s="8">
        <f t="shared" si="0"/>
        <v>75739.23</v>
      </c>
      <c r="G6" s="11"/>
      <c r="H6" s="44">
        <f>F6+G6</f>
        <v>75739.23</v>
      </c>
      <c r="I6" s="10">
        <f>(H6-C6)/C6</f>
        <v>4.9339549447199919E-2</v>
      </c>
      <c r="J6" s="11"/>
      <c r="K6" s="20"/>
      <c r="L6" s="26">
        <f t="shared" si="1"/>
        <v>78011.406900000002</v>
      </c>
      <c r="M6" s="26"/>
      <c r="N6" s="44">
        <f>L6+M6</f>
        <v>78011.406900000002</v>
      </c>
      <c r="O6" s="27"/>
      <c r="P6" s="28">
        <f>(N6-H6)/H6</f>
        <v>3.0000000000000079E-2</v>
      </c>
      <c r="Q6" s="29"/>
      <c r="R6" s="26">
        <f t="shared" si="2"/>
        <v>80351.749107000011</v>
      </c>
      <c r="S6" s="26"/>
      <c r="T6" s="44">
        <f t="shared" si="3"/>
        <v>80351.749107000011</v>
      </c>
      <c r="U6" s="27"/>
      <c r="V6" s="28">
        <f t="shared" si="4"/>
        <v>3.0000000000000113E-2</v>
      </c>
      <c r="W6" s="30"/>
      <c r="X6" s="31">
        <f>R6-C6</f>
        <v>8173.7491070000106</v>
      </c>
      <c r="Y6" s="32">
        <f>(T6-C6)/C6</f>
        <v>0.11324432800853461</v>
      </c>
      <c r="Z6" s="32">
        <v>8.2143749999999946E-2</v>
      </c>
      <c r="AA6" s="11">
        <v>2244.777519500014</v>
      </c>
    </row>
    <row r="7" spans="1:27" x14ac:dyDescent="0.25">
      <c r="A7" s="22" t="s">
        <v>19</v>
      </c>
      <c r="B7" s="22"/>
      <c r="C7" s="9">
        <v>76261</v>
      </c>
      <c r="D7" s="33"/>
      <c r="E7" s="25">
        <f t="shared" ref="E7:E56" si="5">C7+1000</f>
        <v>77261</v>
      </c>
      <c r="F7" s="8">
        <f t="shared" si="0"/>
        <v>79965.134999999995</v>
      </c>
      <c r="G7" s="11"/>
      <c r="H7" s="44">
        <f>F7+G7</f>
        <v>79965.134999999995</v>
      </c>
      <c r="I7" s="10">
        <f>(H7-C7)/C7</f>
        <v>4.8571812590970417E-2</v>
      </c>
      <c r="J7" s="11"/>
      <c r="K7" s="20"/>
      <c r="L7" s="26">
        <f t="shared" si="1"/>
        <v>82364.089049999995</v>
      </c>
      <c r="M7" s="26"/>
      <c r="N7" s="44">
        <f>L7+M7</f>
        <v>82364.089049999995</v>
      </c>
      <c r="O7" s="27"/>
      <c r="P7" s="28">
        <f>(N7-H7)/H7</f>
        <v>3.0000000000000006E-2</v>
      </c>
      <c r="Q7" s="29"/>
      <c r="R7" s="26">
        <f t="shared" si="2"/>
        <v>84835.011721499992</v>
      </c>
      <c r="S7" s="26"/>
      <c r="T7" s="44">
        <f t="shared" si="3"/>
        <v>84835.011721499992</v>
      </c>
      <c r="U7" s="27"/>
      <c r="V7" s="28">
        <f t="shared" si="4"/>
        <v>2.9999999999999964E-2</v>
      </c>
      <c r="W7" s="30"/>
      <c r="X7" s="31">
        <f>R7-C7</f>
        <v>8574.0117214999918</v>
      </c>
      <c r="Y7" s="32">
        <f>(T7-C7)/C7</f>
        <v>0.11242983597776048</v>
      </c>
      <c r="Z7" s="32">
        <v>8.2143749999999724E-2</v>
      </c>
      <c r="AA7" s="11">
        <v>2309.6472027500131</v>
      </c>
    </row>
    <row r="8" spans="1:27" x14ac:dyDescent="0.25">
      <c r="A8" s="22" t="s">
        <v>20</v>
      </c>
      <c r="B8" s="22"/>
      <c r="C8" s="9">
        <v>76542</v>
      </c>
      <c r="D8" s="33"/>
      <c r="E8" s="25">
        <f t="shared" si="5"/>
        <v>77542</v>
      </c>
      <c r="F8" s="8">
        <f t="shared" si="0"/>
        <v>80255.969999999987</v>
      </c>
      <c r="G8" s="11">
        <v>500</v>
      </c>
      <c r="H8" s="44">
        <f>F8+G8</f>
        <v>80755.969999999987</v>
      </c>
      <c r="I8" s="10">
        <f>(H8-C8)/C8</f>
        <v>5.5054349246165327E-2</v>
      </c>
      <c r="J8" s="11"/>
      <c r="K8" s="20"/>
      <c r="L8" s="26">
        <f t="shared" si="1"/>
        <v>83178.649099999995</v>
      </c>
      <c r="M8" s="26"/>
      <c r="N8" s="44">
        <f>L8+M8</f>
        <v>83178.649099999995</v>
      </c>
      <c r="O8" s="27"/>
      <c r="P8" s="28">
        <f>(N8-H8)/H8</f>
        <v>3.000000000000011E-2</v>
      </c>
      <c r="Q8" s="29"/>
      <c r="R8" s="26">
        <f t="shared" si="2"/>
        <v>85674.008572999999</v>
      </c>
      <c r="S8" s="26"/>
      <c r="T8" s="44">
        <f t="shared" si="3"/>
        <v>85674.008572999999</v>
      </c>
      <c r="U8" s="27"/>
      <c r="V8" s="28">
        <f t="shared" si="4"/>
        <v>3.0000000000000051E-2</v>
      </c>
      <c r="W8" s="30"/>
      <c r="X8" s="31">
        <f>R8-C8</f>
        <v>9132.0085729999992</v>
      </c>
      <c r="Y8" s="32">
        <f>(T8-C8)/C8</f>
        <v>0.11930715911525697</v>
      </c>
      <c r="Z8" s="32">
        <v>8.2143749999999849E-2</v>
      </c>
      <c r="AA8" s="11">
        <v>2314.1116605000134</v>
      </c>
    </row>
    <row r="9" spans="1:27" x14ac:dyDescent="0.25">
      <c r="A9" s="23" t="s">
        <v>21</v>
      </c>
      <c r="B9" s="23"/>
      <c r="C9" s="12">
        <v>80346</v>
      </c>
      <c r="D9" s="34"/>
      <c r="E9" s="35">
        <f t="shared" si="5"/>
        <v>81346</v>
      </c>
      <c r="F9" s="13">
        <f t="shared" si="0"/>
        <v>84193.11</v>
      </c>
      <c r="G9" s="15"/>
      <c r="H9" s="45">
        <f>F9+G9</f>
        <v>84193.11</v>
      </c>
      <c r="I9" s="14">
        <f>(H9-C9)/C9</f>
        <v>4.7881786274363389E-2</v>
      </c>
      <c r="J9" s="15"/>
      <c r="K9" s="20"/>
      <c r="L9" s="36">
        <f t="shared" si="1"/>
        <v>86718.903300000005</v>
      </c>
      <c r="M9" s="36"/>
      <c r="N9" s="45">
        <f>L9+M9</f>
        <v>86718.903300000005</v>
      </c>
      <c r="O9" s="37"/>
      <c r="P9" s="38">
        <f>(N9-H9)/H9</f>
        <v>3.0000000000000058E-2</v>
      </c>
      <c r="Q9" s="29"/>
      <c r="R9" s="36">
        <f t="shared" si="2"/>
        <v>89320.470399000013</v>
      </c>
      <c r="S9" s="36"/>
      <c r="T9" s="45">
        <f t="shared" si="3"/>
        <v>89320.470399000013</v>
      </c>
      <c r="U9" s="37"/>
      <c r="V9" s="38">
        <f t="shared" si="4"/>
        <v>3.0000000000000082E-2</v>
      </c>
      <c r="W9" s="30"/>
      <c r="X9" s="39">
        <f>R9-C9</f>
        <v>8974.4703990000125</v>
      </c>
      <c r="Y9" s="40">
        <f>(T9-C9)/C9</f>
        <v>0.11169778705847226</v>
      </c>
      <c r="Z9" s="40">
        <v>8.2143749999999835E-2</v>
      </c>
      <c r="AA9" s="15">
        <v>2374.5486615000264</v>
      </c>
    </row>
    <row r="10" spans="1:27" x14ac:dyDescent="0.25">
      <c r="A10" s="23" t="s">
        <v>22</v>
      </c>
      <c r="B10" s="23"/>
      <c r="C10" s="12">
        <v>84431</v>
      </c>
      <c r="D10" s="34"/>
      <c r="E10" s="35">
        <f t="shared" si="5"/>
        <v>85431</v>
      </c>
      <c r="F10" s="13">
        <f t="shared" si="0"/>
        <v>88421.084999999992</v>
      </c>
      <c r="G10" s="15"/>
      <c r="H10" s="45">
        <f>F10+G10</f>
        <v>88421.084999999992</v>
      </c>
      <c r="I10" s="14">
        <f>(H10-C10)/C10</f>
        <v>4.7258530634482501E-2</v>
      </c>
      <c r="J10" s="15"/>
      <c r="K10" s="20"/>
      <c r="L10" s="36">
        <f t="shared" si="1"/>
        <v>91073.717550000001</v>
      </c>
      <c r="M10" s="36"/>
      <c r="N10" s="45">
        <f>L10+M10</f>
        <v>91073.717550000001</v>
      </c>
      <c r="O10" s="37"/>
      <c r="P10" s="38">
        <f>(N10-H10)/H10</f>
        <v>3.000000000000011E-2</v>
      </c>
      <c r="Q10" s="29"/>
      <c r="R10" s="36">
        <f t="shared" si="2"/>
        <v>93805.929076500004</v>
      </c>
      <c r="S10" s="36"/>
      <c r="T10" s="45">
        <f t="shared" si="3"/>
        <v>93805.929076500004</v>
      </c>
      <c r="U10" s="37"/>
      <c r="V10" s="38">
        <f t="shared" si="4"/>
        <v>3.0000000000000034E-2</v>
      </c>
      <c r="W10" s="30"/>
      <c r="X10" s="39">
        <f>R10-C10</f>
        <v>9374.9290765000042</v>
      </c>
      <c r="Y10" s="40">
        <f>(T10-C10)/C10</f>
        <v>0.11103657515012264</v>
      </c>
      <c r="Z10" s="40">
        <v>8.2143749999999918E-2</v>
      </c>
      <c r="AA10" s="15">
        <v>2439.4501202500105</v>
      </c>
    </row>
    <row r="11" spans="1:27" x14ac:dyDescent="0.25">
      <c r="A11" s="23" t="s">
        <v>23</v>
      </c>
      <c r="B11" s="23"/>
      <c r="C11" s="12">
        <v>88512</v>
      </c>
      <c r="D11" s="34"/>
      <c r="E11" s="35">
        <f t="shared" si="5"/>
        <v>89512</v>
      </c>
      <c r="F11" s="13">
        <f t="shared" si="0"/>
        <v>92644.92</v>
      </c>
      <c r="G11" s="15"/>
      <c r="H11" s="45">
        <f>F11+G11</f>
        <v>92644.92</v>
      </c>
      <c r="I11" s="14">
        <f>(H11-C11)/C11</f>
        <v>4.6693329718004321E-2</v>
      </c>
      <c r="J11" s="15"/>
      <c r="K11" s="20"/>
      <c r="L11" s="36">
        <f t="shared" si="1"/>
        <v>95424.267600000006</v>
      </c>
      <c r="M11" s="36"/>
      <c r="N11" s="45">
        <f>L11+M11</f>
        <v>95424.267600000006</v>
      </c>
      <c r="O11" s="37"/>
      <c r="P11" s="38">
        <f>(N11-H11)/H11</f>
        <v>3.0000000000000089E-2</v>
      </c>
      <c r="Q11" s="29"/>
      <c r="R11" s="36">
        <f t="shared" si="2"/>
        <v>98286.995628000004</v>
      </c>
      <c r="S11" s="36"/>
      <c r="T11" s="45">
        <f t="shared" si="3"/>
        <v>98286.995628000004</v>
      </c>
      <c r="U11" s="37"/>
      <c r="V11" s="38">
        <f t="shared" si="4"/>
        <v>2.9999999999999975E-2</v>
      </c>
      <c r="W11" s="30"/>
      <c r="X11" s="39">
        <f>R11-C11</f>
        <v>9774.9956280000042</v>
      </c>
      <c r="Y11" s="40">
        <f>(T11-C11)/C11</f>
        <v>0.11043695349783085</v>
      </c>
      <c r="Z11" s="40">
        <v>8.2143749999999766E-2</v>
      </c>
      <c r="AA11" s="15">
        <v>2504.2880280000245</v>
      </c>
    </row>
    <row r="12" spans="1:27" x14ac:dyDescent="0.25">
      <c r="A12" s="23" t="s">
        <v>24</v>
      </c>
      <c r="B12" s="23"/>
      <c r="C12" s="12">
        <v>92607</v>
      </c>
      <c r="D12" s="34"/>
      <c r="E12" s="35">
        <f t="shared" si="5"/>
        <v>93607</v>
      </c>
      <c r="F12" s="13">
        <f t="shared" si="0"/>
        <v>96883.244999999995</v>
      </c>
      <c r="G12" s="15"/>
      <c r="H12" s="45">
        <f>F12+G12</f>
        <v>96883.244999999995</v>
      </c>
      <c r="I12" s="14">
        <f>(H12-C12)/C12</f>
        <v>4.6176260973792425E-2</v>
      </c>
      <c r="J12" s="15"/>
      <c r="K12" s="20"/>
      <c r="L12" s="36">
        <f t="shared" si="1"/>
        <v>99789.74235</v>
      </c>
      <c r="M12" s="36"/>
      <c r="N12" s="45">
        <f>L12+M12</f>
        <v>99789.74235</v>
      </c>
      <c r="O12" s="37"/>
      <c r="P12" s="38">
        <f>(N12-H12)/H12</f>
        <v>3.0000000000000054E-2</v>
      </c>
      <c r="Q12" s="29"/>
      <c r="R12" s="36">
        <f t="shared" si="2"/>
        <v>102783.4346205</v>
      </c>
      <c r="S12" s="36"/>
      <c r="T12" s="45">
        <f t="shared" si="3"/>
        <v>102783.4346205</v>
      </c>
      <c r="U12" s="37"/>
      <c r="V12" s="38">
        <f t="shared" si="4"/>
        <v>3.0000000000000034E-2</v>
      </c>
      <c r="W12" s="30"/>
      <c r="X12" s="39">
        <f>R12-C12</f>
        <v>10176.434620500004</v>
      </c>
      <c r="Y12" s="40">
        <f>(T12-C12)/C12</f>
        <v>0.10988839526709648</v>
      </c>
      <c r="Z12" s="40">
        <v>8.2143749999999807E-2</v>
      </c>
      <c r="AA12" s="15">
        <v>2569.3483642500214</v>
      </c>
    </row>
    <row r="13" spans="1:27" x14ac:dyDescent="0.25">
      <c r="A13" s="23" t="s">
        <v>25</v>
      </c>
      <c r="B13" s="23"/>
      <c r="C13" s="12">
        <v>96689</v>
      </c>
      <c r="D13" s="34"/>
      <c r="E13" s="35">
        <f t="shared" si="5"/>
        <v>97689</v>
      </c>
      <c r="F13" s="13">
        <f t="shared" si="0"/>
        <v>101108.11499999999</v>
      </c>
      <c r="G13" s="15"/>
      <c r="H13" s="45">
        <f>F13+G13</f>
        <v>101108.11499999999</v>
      </c>
      <c r="I13" s="14">
        <f>(H13-C13)/C13</f>
        <v>4.5704423460786549E-2</v>
      </c>
      <c r="J13" s="15"/>
      <c r="K13" s="20"/>
      <c r="L13" s="36">
        <f t="shared" si="1"/>
        <v>104141.35845</v>
      </c>
      <c r="M13" s="36"/>
      <c r="N13" s="45">
        <f>L13+M13</f>
        <v>104141.35845</v>
      </c>
      <c r="O13" s="37"/>
      <c r="P13" s="38">
        <f>(N13-H13)/H13</f>
        <v>3.0000000000000093E-2</v>
      </c>
      <c r="Q13" s="29"/>
      <c r="R13" s="36">
        <f t="shared" si="2"/>
        <v>107265.59920350001</v>
      </c>
      <c r="S13" s="36"/>
      <c r="T13" s="45">
        <f t="shared" si="3"/>
        <v>107265.59920350001</v>
      </c>
      <c r="U13" s="37"/>
      <c r="V13" s="38">
        <f t="shared" si="4"/>
        <v>3.0000000000000089E-2</v>
      </c>
      <c r="W13" s="30"/>
      <c r="X13" s="39">
        <f>R13-C13</f>
        <v>10576.599203500009</v>
      </c>
      <c r="Y13" s="40">
        <f>(T13-C13)/C13</f>
        <v>0.10938782284954865</v>
      </c>
      <c r="Z13" s="40">
        <v>8.2143749999999807E-2</v>
      </c>
      <c r="AA13" s="15">
        <v>2634.2021597500279</v>
      </c>
    </row>
    <row r="14" spans="1:27" x14ac:dyDescent="0.25">
      <c r="A14" s="23" t="s">
        <v>26</v>
      </c>
      <c r="B14" s="23"/>
      <c r="C14" s="12">
        <v>98027</v>
      </c>
      <c r="D14" s="34"/>
      <c r="E14" s="35">
        <f t="shared" si="5"/>
        <v>99027</v>
      </c>
      <c r="F14" s="13">
        <f t="shared" si="0"/>
        <v>102492.94499999999</v>
      </c>
      <c r="G14" s="15">
        <v>2000</v>
      </c>
      <c r="H14" s="45">
        <f>F14+G14</f>
        <v>104492.94499999999</v>
      </c>
      <c r="I14" s="14">
        <f>(H14-C14)/C14</f>
        <v>6.596085772287219E-2</v>
      </c>
      <c r="J14" s="15"/>
      <c r="K14" s="20"/>
      <c r="L14" s="36">
        <f t="shared" si="1"/>
        <v>107627.73334999999</v>
      </c>
      <c r="M14" s="36">
        <v>250</v>
      </c>
      <c r="N14" s="45">
        <f>L14+M14</f>
        <v>107877.73334999999</v>
      </c>
      <c r="O14" s="37"/>
      <c r="P14" s="38">
        <f>(N14-H14)/H14</f>
        <v>3.2392506020382551E-2</v>
      </c>
      <c r="Q14" s="29"/>
      <c r="R14" s="36">
        <f t="shared" si="2"/>
        <v>111114.06535049999</v>
      </c>
      <c r="S14" s="36">
        <v>250</v>
      </c>
      <c r="T14" s="45">
        <f t="shared" si="3"/>
        <v>111364.06535049999</v>
      </c>
      <c r="U14" s="37"/>
      <c r="V14" s="38">
        <f t="shared" si="4"/>
        <v>3.2317438383590205E-2</v>
      </c>
      <c r="W14" s="30"/>
      <c r="X14" s="39">
        <f>R14-C14</f>
        <v>13087.065350499994</v>
      </c>
      <c r="Y14" s="40">
        <f>(T14-C14)/C14</f>
        <v>0.13605501903047112</v>
      </c>
      <c r="Z14" s="40">
        <v>8.2143749999999849E-2</v>
      </c>
      <c r="AA14" s="15">
        <v>2655.4599692500051</v>
      </c>
    </row>
    <row r="15" spans="1:27" x14ac:dyDescent="0.25">
      <c r="A15" s="22" t="s">
        <v>27</v>
      </c>
      <c r="B15" s="22"/>
      <c r="C15" s="9">
        <v>96689</v>
      </c>
      <c r="D15" s="33"/>
      <c r="E15" s="25">
        <f t="shared" si="5"/>
        <v>97689</v>
      </c>
      <c r="F15" s="8">
        <f t="shared" si="0"/>
        <v>101108.11499999999</v>
      </c>
      <c r="G15" s="11">
        <v>2500</v>
      </c>
      <c r="H15" s="44">
        <f>F15+G15</f>
        <v>103608.11499999999</v>
      </c>
      <c r="I15" s="10">
        <f>(H15-C15)/C15</f>
        <v>7.1560518776696322E-2</v>
      </c>
      <c r="J15" s="11"/>
      <c r="K15" s="20"/>
      <c r="L15" s="26">
        <f t="shared" si="1"/>
        <v>106716.35845</v>
      </c>
      <c r="M15" s="26">
        <v>250</v>
      </c>
      <c r="N15" s="44">
        <f>L15+M15</f>
        <v>106966.35845</v>
      </c>
      <c r="O15" s="27"/>
      <c r="P15" s="28">
        <f>(N15-H15)/H15</f>
        <v>3.241293840738256E-2</v>
      </c>
      <c r="Q15" s="29"/>
      <c r="R15" s="26">
        <f t="shared" si="2"/>
        <v>110175.34920350001</v>
      </c>
      <c r="S15" s="26">
        <v>250</v>
      </c>
      <c r="T15" s="44">
        <f t="shared" si="3"/>
        <v>110425.34920350001</v>
      </c>
      <c r="U15" s="27"/>
      <c r="V15" s="28">
        <f t="shared" si="4"/>
        <v>3.2337183424981868E-2</v>
      </c>
      <c r="W15" s="30"/>
      <c r="X15" s="31">
        <f>R15-C15</f>
        <v>13486.349203500009</v>
      </c>
      <c r="Y15" s="32">
        <f>(T15-C15)/C15</f>
        <v>0.142067341719327</v>
      </c>
      <c r="Z15" s="32">
        <v>8.2143749999999807E-2</v>
      </c>
      <c r="AA15" s="11">
        <v>2634.2021597500279</v>
      </c>
    </row>
    <row r="16" spans="1:27" x14ac:dyDescent="0.25">
      <c r="A16" s="22" t="s">
        <v>28</v>
      </c>
      <c r="B16" s="22"/>
      <c r="C16" s="9">
        <v>100779</v>
      </c>
      <c r="D16" s="33"/>
      <c r="E16" s="25">
        <f t="shared" si="5"/>
        <v>101779</v>
      </c>
      <c r="F16" s="8">
        <f t="shared" si="0"/>
        <v>105341.26499999998</v>
      </c>
      <c r="G16" s="11"/>
      <c r="H16" s="44">
        <f>F16+G16</f>
        <v>105341.26499999998</v>
      </c>
      <c r="I16" s="10">
        <f>(H16-C16)/C16</f>
        <v>4.526999672550814E-2</v>
      </c>
      <c r="J16" s="11"/>
      <c r="K16" s="20"/>
      <c r="L16" s="26">
        <f t="shared" si="1"/>
        <v>108501.50294999998</v>
      </c>
      <c r="M16" s="26"/>
      <c r="N16" s="44">
        <f>L16+M16</f>
        <v>108501.50294999998</v>
      </c>
      <c r="O16" s="27"/>
      <c r="P16" s="28">
        <f>(N16-H16)/H16</f>
        <v>2.9999999999999957E-2</v>
      </c>
      <c r="Q16" s="29"/>
      <c r="R16" s="26">
        <f t="shared" si="2"/>
        <v>111756.54803849998</v>
      </c>
      <c r="S16" s="26"/>
      <c r="T16" s="44">
        <f t="shared" si="3"/>
        <v>111756.54803849998</v>
      </c>
      <c r="U16" s="27"/>
      <c r="V16" s="28">
        <f t="shared" si="4"/>
        <v>3.000000000000003E-2</v>
      </c>
      <c r="W16" s="30"/>
      <c r="X16" s="31">
        <f>R16-C16</f>
        <v>10977.548038499983</v>
      </c>
      <c r="Y16" s="32">
        <f>(T16-C16)/C16</f>
        <v>0.10892693952609157</v>
      </c>
      <c r="Z16" s="32">
        <v>8.2143749999999932E-2</v>
      </c>
      <c r="AA16" s="11">
        <v>2699.1830572499894</v>
      </c>
    </row>
    <row r="17" spans="1:27" x14ac:dyDescent="0.25">
      <c r="A17" s="22" t="s">
        <v>29</v>
      </c>
      <c r="B17" s="22"/>
      <c r="C17" s="9">
        <v>103871</v>
      </c>
      <c r="D17" s="33"/>
      <c r="E17" s="25">
        <f t="shared" si="5"/>
        <v>104871</v>
      </c>
      <c r="F17" s="8">
        <f t="shared" si="0"/>
        <v>108541.48499999999</v>
      </c>
      <c r="G17" s="11"/>
      <c r="H17" s="44">
        <f>F17+G17</f>
        <v>108541.48499999999</v>
      </c>
      <c r="I17" s="10">
        <f>(H17-C17)/C17</f>
        <v>4.4964282619787875E-2</v>
      </c>
      <c r="J17" s="11"/>
      <c r="K17" s="20"/>
      <c r="L17" s="26">
        <f t="shared" si="1"/>
        <v>111797.72954999999</v>
      </c>
      <c r="M17" s="26"/>
      <c r="N17" s="44">
        <f>L17+M17</f>
        <v>111797.72954999999</v>
      </c>
      <c r="O17" s="27"/>
      <c r="P17" s="28">
        <f>(N17-H17)/H17</f>
        <v>3.0000000000000034E-2</v>
      </c>
      <c r="Q17" s="29"/>
      <c r="R17" s="26">
        <f t="shared" si="2"/>
        <v>115151.6614365</v>
      </c>
      <c r="S17" s="26"/>
      <c r="T17" s="44">
        <f t="shared" si="3"/>
        <v>115151.6614365</v>
      </c>
      <c r="U17" s="27"/>
      <c r="V17" s="28">
        <f t="shared" si="4"/>
        <v>3.0000000000000089E-2</v>
      </c>
      <c r="W17" s="30"/>
      <c r="X17" s="31">
        <f>R17-C17</f>
        <v>11280.661436499999</v>
      </c>
      <c r="Y17" s="32">
        <f>(T17-C17)/C17</f>
        <v>0.10860260743133308</v>
      </c>
      <c r="Z17" s="32">
        <v>8.2143749999999849E-2</v>
      </c>
      <c r="AA17" s="11">
        <v>2748.3079802500142</v>
      </c>
    </row>
    <row r="18" spans="1:27" x14ac:dyDescent="0.25">
      <c r="A18" s="22" t="s">
        <v>30</v>
      </c>
      <c r="B18" s="22"/>
      <c r="C18" s="9">
        <v>105245</v>
      </c>
      <c r="D18" s="33"/>
      <c r="E18" s="25">
        <f t="shared" si="5"/>
        <v>106245</v>
      </c>
      <c r="F18" s="8">
        <f t="shared" si="0"/>
        <v>109963.575</v>
      </c>
      <c r="G18" s="11">
        <v>2000</v>
      </c>
      <c r="H18" s="44">
        <f>F18+G18</f>
        <v>111963.575</v>
      </c>
      <c r="I18" s="10">
        <f>(H18-C18)/C18</f>
        <v>6.3837474464345068E-2</v>
      </c>
      <c r="J18" s="11"/>
      <c r="K18" s="20"/>
      <c r="L18" s="26">
        <f t="shared" si="1"/>
        <v>115322.48225</v>
      </c>
      <c r="M18" s="26">
        <v>250</v>
      </c>
      <c r="N18" s="44">
        <f>L18+M18</f>
        <v>115572.48225</v>
      </c>
      <c r="O18" s="27"/>
      <c r="P18" s="28">
        <f>(N18-H18)/H18</f>
        <v>3.2232869037988506E-2</v>
      </c>
      <c r="Q18" s="29"/>
      <c r="R18" s="26">
        <f t="shared" si="2"/>
        <v>119039.65671750001</v>
      </c>
      <c r="S18" s="26">
        <v>250</v>
      </c>
      <c r="T18" s="44">
        <f t="shared" si="3"/>
        <v>119289.65671750001</v>
      </c>
      <c r="U18" s="27"/>
      <c r="V18" s="28">
        <f t="shared" si="4"/>
        <v>3.216314467884511E-2</v>
      </c>
      <c r="W18" s="30"/>
      <c r="X18" s="31">
        <f>R18-C18</f>
        <v>13794.656717500009</v>
      </c>
      <c r="Y18" s="32">
        <f>(T18-C18)/C18</f>
        <v>0.13344725846833588</v>
      </c>
      <c r="Z18" s="32">
        <v>8.2143749999999932E-2</v>
      </c>
      <c r="AA18" s="11">
        <v>2770.137748750014</v>
      </c>
    </row>
    <row r="19" spans="1:27" x14ac:dyDescent="0.25">
      <c r="A19" s="22" t="s">
        <v>31</v>
      </c>
      <c r="B19" s="22"/>
      <c r="C19" s="9">
        <v>107629</v>
      </c>
      <c r="D19" s="33"/>
      <c r="E19" s="25">
        <f t="shared" si="5"/>
        <v>108629</v>
      </c>
      <c r="F19" s="8">
        <f t="shared" si="0"/>
        <v>112431.01499999998</v>
      </c>
      <c r="G19" s="11">
        <v>2000</v>
      </c>
      <c r="H19" s="44">
        <f>F19+G19</f>
        <v>114431.01499999998</v>
      </c>
      <c r="I19" s="10">
        <f>(H19-C19)/C19</f>
        <v>6.3198719675923637E-2</v>
      </c>
      <c r="J19" s="11"/>
      <c r="K19" s="20"/>
      <c r="L19" s="26">
        <f t="shared" si="1"/>
        <v>117863.94544999998</v>
      </c>
      <c r="M19" s="26">
        <v>250</v>
      </c>
      <c r="N19" s="44">
        <f>L19+M19</f>
        <v>118113.94544999998</v>
      </c>
      <c r="O19" s="27"/>
      <c r="P19" s="28">
        <f>(N19-H19)/H19</f>
        <v>3.2184722384923356E-2</v>
      </c>
      <c r="Q19" s="29"/>
      <c r="R19" s="26">
        <f t="shared" si="2"/>
        <v>121657.36381349999</v>
      </c>
      <c r="S19" s="26">
        <v>250</v>
      </c>
      <c r="T19" s="44">
        <f t="shared" si="3"/>
        <v>121907.36381349999</v>
      </c>
      <c r="U19" s="27"/>
      <c r="V19" s="28">
        <f t="shared" si="4"/>
        <v>3.2116600195239764E-2</v>
      </c>
      <c r="W19" s="30"/>
      <c r="X19" s="31">
        <f>R19-C19</f>
        <v>14028.363813499993</v>
      </c>
      <c r="Y19" s="32">
        <f>(T19-C19)/C19</f>
        <v>0.13266279361045807</v>
      </c>
      <c r="Z19" s="32">
        <v>8.2143749999999849E-2</v>
      </c>
      <c r="AA19" s="11">
        <v>2808.0141447500064</v>
      </c>
    </row>
    <row r="20" spans="1:27" x14ac:dyDescent="0.25">
      <c r="A20" s="22" t="s">
        <v>32</v>
      </c>
      <c r="B20" s="22"/>
      <c r="C20" s="9">
        <v>107629</v>
      </c>
      <c r="D20" s="33"/>
      <c r="E20" s="25">
        <f t="shared" si="5"/>
        <v>108629</v>
      </c>
      <c r="F20" s="8">
        <f t="shared" si="0"/>
        <v>112431.01499999998</v>
      </c>
      <c r="G20" s="11">
        <v>2000</v>
      </c>
      <c r="H20" s="44">
        <f>F20+G20</f>
        <v>114431.01499999998</v>
      </c>
      <c r="I20" s="10">
        <f>(H20-C20)/C20</f>
        <v>6.3198719675923637E-2</v>
      </c>
      <c r="J20" s="11"/>
      <c r="K20" s="20"/>
      <c r="L20" s="26">
        <f t="shared" si="1"/>
        <v>117863.94544999998</v>
      </c>
      <c r="M20" s="26">
        <v>250</v>
      </c>
      <c r="N20" s="44">
        <f>L20+M20</f>
        <v>118113.94544999998</v>
      </c>
      <c r="O20" s="27"/>
      <c r="P20" s="28">
        <f>(N20-H20)/H20</f>
        <v>3.2184722384923356E-2</v>
      </c>
      <c r="Q20" s="29"/>
      <c r="R20" s="26">
        <f t="shared" si="2"/>
        <v>121657.36381349999</v>
      </c>
      <c r="S20" s="26">
        <v>250</v>
      </c>
      <c r="T20" s="44">
        <f t="shared" si="3"/>
        <v>121907.36381349999</v>
      </c>
      <c r="U20" s="27"/>
      <c r="V20" s="28">
        <f t="shared" si="4"/>
        <v>3.2116600195239764E-2</v>
      </c>
      <c r="W20" s="30"/>
      <c r="X20" s="31">
        <f>R20-C20</f>
        <v>14028.363813499993</v>
      </c>
      <c r="Y20" s="32">
        <f>(T20-C20)/C20</f>
        <v>0.13266279361045807</v>
      </c>
      <c r="Z20" s="32">
        <v>8.2143749999999849E-2</v>
      </c>
      <c r="AA20" s="11">
        <v>2808.0141447500064</v>
      </c>
    </row>
    <row r="21" spans="1:27" x14ac:dyDescent="0.25">
      <c r="A21" s="22" t="s">
        <v>33</v>
      </c>
      <c r="B21" s="22"/>
      <c r="C21" s="9">
        <v>111672</v>
      </c>
      <c r="D21" s="33"/>
      <c r="E21" s="25">
        <f t="shared" si="5"/>
        <v>112672</v>
      </c>
      <c r="F21" s="8">
        <f t="shared" si="0"/>
        <v>116615.51999999999</v>
      </c>
      <c r="G21" s="11"/>
      <c r="H21" s="44">
        <f>F21+G21</f>
        <v>116615.51999999999</v>
      </c>
      <c r="I21" s="10">
        <f>(H21-C21)/C21</f>
        <v>4.4268214055448007E-2</v>
      </c>
      <c r="J21" s="11"/>
      <c r="K21" s="20"/>
      <c r="L21" s="26">
        <f t="shared" si="1"/>
        <v>120113.98559999999</v>
      </c>
      <c r="M21" s="26"/>
      <c r="N21" s="44">
        <f>L21+M21</f>
        <v>120113.98559999999</v>
      </c>
      <c r="O21" s="27"/>
      <c r="P21" s="28">
        <f>(N21-H21)/H21</f>
        <v>2.9999999999999968E-2</v>
      </c>
      <c r="Q21" s="29"/>
      <c r="R21" s="26">
        <f t="shared" si="2"/>
        <v>123717.40516799998</v>
      </c>
      <c r="S21" s="26"/>
      <c r="T21" s="44">
        <f t="shared" si="3"/>
        <v>123717.40516799998</v>
      </c>
      <c r="U21" s="27"/>
      <c r="V21" s="28">
        <f t="shared" si="4"/>
        <v>2.9999999999999982E-2</v>
      </c>
      <c r="W21" s="30"/>
      <c r="X21" s="31">
        <f>R21-C21</f>
        <v>12045.405167999983</v>
      </c>
      <c r="Y21" s="32">
        <f>(T21-C21)/C21</f>
        <v>0.10786414829142474</v>
      </c>
      <c r="Z21" s="32">
        <v>8.2143749999999738E-2</v>
      </c>
      <c r="AA21" s="11">
        <v>2872.2483180000127</v>
      </c>
    </row>
    <row r="22" spans="1:27" x14ac:dyDescent="0.25">
      <c r="A22" s="22" t="s">
        <v>34</v>
      </c>
      <c r="B22" s="22"/>
      <c r="C22" s="9">
        <v>114391</v>
      </c>
      <c r="D22" s="33"/>
      <c r="E22" s="25">
        <f t="shared" si="5"/>
        <v>115391</v>
      </c>
      <c r="F22" s="8">
        <f t="shared" si="0"/>
        <v>119429.685</v>
      </c>
      <c r="G22" s="11"/>
      <c r="H22" s="44">
        <f>F22+G22</f>
        <v>119429.685</v>
      </c>
      <c r="I22" s="10">
        <f>(H22-C22)/C22</f>
        <v>4.4047914608666743E-2</v>
      </c>
      <c r="J22" s="11"/>
      <c r="K22" s="20"/>
      <c r="L22" s="26">
        <f t="shared" si="1"/>
        <v>123012.57554999999</v>
      </c>
      <c r="M22" s="26"/>
      <c r="N22" s="44">
        <f>L22+M22</f>
        <v>123012.57554999999</v>
      </c>
      <c r="O22" s="27"/>
      <c r="P22" s="28">
        <f>(N22-H22)/H22</f>
        <v>2.9999999999999971E-2</v>
      </c>
      <c r="Q22" s="29"/>
      <c r="R22" s="26">
        <f t="shared" si="2"/>
        <v>126702.95281649999</v>
      </c>
      <c r="S22" s="26"/>
      <c r="T22" s="44">
        <f t="shared" si="3"/>
        <v>126702.95281649999</v>
      </c>
      <c r="U22" s="27"/>
      <c r="V22" s="28">
        <f t="shared" si="4"/>
        <v>0.03</v>
      </c>
      <c r="W22" s="30"/>
      <c r="X22" s="31">
        <f>R22-C22</f>
        <v>12311.952816499994</v>
      </c>
      <c r="Y22" s="32">
        <f>(T22-C22)/C22</f>
        <v>0.10763043260833452</v>
      </c>
      <c r="Z22" s="32">
        <v>8.2143749999999863E-2</v>
      </c>
      <c r="AA22" s="11">
        <v>2915.4471102500102</v>
      </c>
    </row>
    <row r="23" spans="1:27" x14ac:dyDescent="0.25">
      <c r="A23" s="23" t="s">
        <v>35</v>
      </c>
      <c r="B23" s="23"/>
      <c r="C23" s="12">
        <v>111672</v>
      </c>
      <c r="D23" s="34"/>
      <c r="E23" s="35">
        <f t="shared" si="5"/>
        <v>112672</v>
      </c>
      <c r="F23" s="13">
        <f t="shared" si="0"/>
        <v>116615.51999999999</v>
      </c>
      <c r="G23" s="15"/>
      <c r="H23" s="45">
        <f>F23+G23</f>
        <v>116615.51999999999</v>
      </c>
      <c r="I23" s="14">
        <f>(H23-C23)/C23</f>
        <v>4.4268214055448007E-2</v>
      </c>
      <c r="J23" s="15"/>
      <c r="K23" s="20"/>
      <c r="L23" s="36">
        <f t="shared" si="1"/>
        <v>120113.98559999999</v>
      </c>
      <c r="M23" s="36"/>
      <c r="N23" s="45">
        <f>L23+M23</f>
        <v>120113.98559999999</v>
      </c>
      <c r="O23" s="37"/>
      <c r="P23" s="38">
        <f>(N23-H23)/H23</f>
        <v>2.9999999999999968E-2</v>
      </c>
      <c r="Q23" s="29"/>
      <c r="R23" s="36">
        <f t="shared" si="2"/>
        <v>123717.40516799998</v>
      </c>
      <c r="S23" s="36"/>
      <c r="T23" s="45">
        <f t="shared" si="3"/>
        <v>123717.40516799998</v>
      </c>
      <c r="U23" s="37"/>
      <c r="V23" s="38">
        <f t="shared" si="4"/>
        <v>2.9999999999999982E-2</v>
      </c>
      <c r="W23" s="30"/>
      <c r="X23" s="39">
        <f>R23-C23</f>
        <v>12045.405167999983</v>
      </c>
      <c r="Y23" s="40">
        <f>(T23-C23)/C23</f>
        <v>0.10786414829142474</v>
      </c>
      <c r="Z23" s="40">
        <v>8.2143749999999738E-2</v>
      </c>
      <c r="AA23" s="15">
        <v>2872.2483180000127</v>
      </c>
    </row>
    <row r="24" spans="1:27" x14ac:dyDescent="0.25">
      <c r="A24" s="23" t="s">
        <v>36</v>
      </c>
      <c r="B24" s="23"/>
      <c r="C24" s="12">
        <v>114391</v>
      </c>
      <c r="D24" s="34"/>
      <c r="E24" s="35">
        <f t="shared" si="5"/>
        <v>115391</v>
      </c>
      <c r="F24" s="13">
        <f t="shared" si="0"/>
        <v>119429.685</v>
      </c>
      <c r="G24" s="15"/>
      <c r="H24" s="45">
        <f>F24+G24</f>
        <v>119429.685</v>
      </c>
      <c r="I24" s="14">
        <f>(H24-C24)/C24</f>
        <v>4.4047914608666743E-2</v>
      </c>
      <c r="J24" s="15"/>
      <c r="K24" s="20"/>
      <c r="L24" s="36">
        <f t="shared" si="1"/>
        <v>123012.57554999999</v>
      </c>
      <c r="M24" s="36"/>
      <c r="N24" s="45">
        <f>L24+M24</f>
        <v>123012.57554999999</v>
      </c>
      <c r="O24" s="37"/>
      <c r="P24" s="38">
        <f>(N24-H24)/H24</f>
        <v>2.9999999999999971E-2</v>
      </c>
      <c r="Q24" s="29"/>
      <c r="R24" s="36">
        <f t="shared" si="2"/>
        <v>126702.95281649999</v>
      </c>
      <c r="S24" s="36"/>
      <c r="T24" s="45">
        <f t="shared" si="3"/>
        <v>126702.95281649999</v>
      </c>
      <c r="U24" s="37"/>
      <c r="V24" s="38">
        <f t="shared" si="4"/>
        <v>0.03</v>
      </c>
      <c r="W24" s="30"/>
      <c r="X24" s="39">
        <f>R24-C24</f>
        <v>12311.952816499994</v>
      </c>
      <c r="Y24" s="40">
        <f>(T24-C24)/C24</f>
        <v>0.10763043260833452</v>
      </c>
      <c r="Z24" s="40">
        <v>8.2143749999999863E-2</v>
      </c>
      <c r="AA24" s="15">
        <v>2915.4471102500102</v>
      </c>
    </row>
    <row r="25" spans="1:27" x14ac:dyDescent="0.25">
      <c r="A25" s="23" t="s">
        <v>37</v>
      </c>
      <c r="B25" s="23"/>
      <c r="C25" s="12">
        <v>115819</v>
      </c>
      <c r="D25" s="34"/>
      <c r="E25" s="35">
        <f t="shared" si="5"/>
        <v>116819</v>
      </c>
      <c r="F25" s="13">
        <f t="shared" si="0"/>
        <v>120907.66499999999</v>
      </c>
      <c r="G25" s="15">
        <v>2000</v>
      </c>
      <c r="H25" s="45">
        <f>F25+G25</f>
        <v>122907.66499999999</v>
      </c>
      <c r="I25" s="14">
        <f>(H25-C25)/C25</f>
        <v>6.1204681442595721E-2</v>
      </c>
      <c r="J25" s="15"/>
      <c r="K25" s="20"/>
      <c r="L25" s="36">
        <f t="shared" si="1"/>
        <v>126594.89495</v>
      </c>
      <c r="M25" s="36">
        <v>250</v>
      </c>
      <c r="N25" s="45">
        <f>L25+M25</f>
        <v>126844.89495</v>
      </c>
      <c r="O25" s="37"/>
      <c r="P25" s="38">
        <f>(N25-H25)/H25</f>
        <v>3.2034047266295461E-2</v>
      </c>
      <c r="Q25" s="29"/>
      <c r="R25" s="36">
        <f t="shared" si="2"/>
        <v>130650.24179850001</v>
      </c>
      <c r="S25" s="36">
        <v>250</v>
      </c>
      <c r="T25" s="45">
        <f t="shared" si="3"/>
        <v>130900.24179850001</v>
      </c>
      <c r="U25" s="37"/>
      <c r="V25" s="38">
        <f t="shared" si="4"/>
        <v>3.1970911009848293E-2</v>
      </c>
      <c r="W25" s="30"/>
      <c r="X25" s="39">
        <f>R25-C25</f>
        <v>14831.241798500007</v>
      </c>
      <c r="Y25" s="40">
        <f>(T25-C25)/C25</f>
        <v>0.13021388371942433</v>
      </c>
      <c r="Z25" s="40">
        <v>8.2143749999999904E-2</v>
      </c>
      <c r="AA25" s="15">
        <v>2938.1348172500147</v>
      </c>
    </row>
    <row r="26" spans="1:27" x14ac:dyDescent="0.25">
      <c r="A26" s="23" t="s">
        <v>38</v>
      </c>
      <c r="B26" s="23"/>
      <c r="C26" s="12">
        <v>118949</v>
      </c>
      <c r="D26" s="34"/>
      <c r="E26" s="35">
        <f t="shared" si="5"/>
        <v>119949</v>
      </c>
      <c r="F26" s="13">
        <f t="shared" si="0"/>
        <v>124147.215</v>
      </c>
      <c r="G26" s="15">
        <v>2000</v>
      </c>
      <c r="H26" s="45">
        <f>F26+G26</f>
        <v>126147.215</v>
      </c>
      <c r="I26" s="14">
        <f>(H26-C26)/C26</f>
        <v>6.0515136739274784E-2</v>
      </c>
      <c r="J26" s="15"/>
      <c r="K26" s="20"/>
      <c r="L26" s="36">
        <f t="shared" si="1"/>
        <v>129931.63145</v>
      </c>
      <c r="M26" s="36">
        <v>250</v>
      </c>
      <c r="N26" s="45">
        <f>L26+M26</f>
        <v>130181.63145</v>
      </c>
      <c r="O26" s="37"/>
      <c r="P26" s="38">
        <f>(N26-H26)/H26</f>
        <v>3.1981811489060652E-2</v>
      </c>
      <c r="Q26" s="29"/>
      <c r="R26" s="36">
        <f t="shared" si="2"/>
        <v>134087.08039350001</v>
      </c>
      <c r="S26" s="36">
        <v>250</v>
      </c>
      <c r="T26" s="45">
        <f t="shared" si="3"/>
        <v>134337.08039350001</v>
      </c>
      <c r="U26" s="37"/>
      <c r="V26" s="38">
        <f t="shared" si="4"/>
        <v>3.1920393816051031E-2</v>
      </c>
      <c r="W26" s="30"/>
      <c r="X26" s="39">
        <f>R26-C26</f>
        <v>15138.080393500015</v>
      </c>
      <c r="Y26" s="40">
        <f>(T26-C26)/C26</f>
        <v>0.12936704296379134</v>
      </c>
      <c r="Z26" s="40">
        <v>8.2143749999999821E-2</v>
      </c>
      <c r="AA26" s="15">
        <v>2987.8634747500182</v>
      </c>
    </row>
    <row r="27" spans="1:27" x14ac:dyDescent="0.25">
      <c r="A27" s="23" t="s">
        <v>39</v>
      </c>
      <c r="B27" s="23"/>
      <c r="C27" s="16">
        <v>121949</v>
      </c>
      <c r="D27" s="34"/>
      <c r="E27" s="35">
        <f t="shared" si="5"/>
        <v>122949</v>
      </c>
      <c r="F27" s="13">
        <f t="shared" si="0"/>
        <v>127252.215</v>
      </c>
      <c r="G27" s="15"/>
      <c r="H27" s="45">
        <f>F27+G27</f>
        <v>127252.215</v>
      </c>
      <c r="I27" s="14">
        <f>(H27-C27)/C27</f>
        <v>4.3487154466211257E-2</v>
      </c>
      <c r="J27" s="15"/>
      <c r="K27" s="20"/>
      <c r="L27" s="36">
        <f t="shared" si="1"/>
        <v>131069.78144999999</v>
      </c>
      <c r="M27" s="36"/>
      <c r="N27" s="45">
        <f>L27+M27</f>
        <v>131069.78144999999</v>
      </c>
      <c r="O27" s="37"/>
      <c r="P27" s="38">
        <f>(N27-H27)/H27</f>
        <v>2.9999999999999988E-2</v>
      </c>
      <c r="Q27" s="29"/>
      <c r="R27" s="36">
        <f t="shared" si="2"/>
        <v>135001.8748935</v>
      </c>
      <c r="S27" s="36"/>
      <c r="T27" s="45">
        <f t="shared" si="3"/>
        <v>135001.8748935</v>
      </c>
      <c r="U27" s="37"/>
      <c r="V27" s="38">
        <f t="shared" si="4"/>
        <v>3.0000000000000068E-2</v>
      </c>
      <c r="W27" s="30"/>
      <c r="X27" s="39">
        <f>R27-C27</f>
        <v>13052.874893500004</v>
      </c>
      <c r="Y27" s="40">
        <f>(T27-C27)/C27</f>
        <v>0.10703552217320358</v>
      </c>
      <c r="Z27" s="40">
        <v>8.2143749999999779E-2</v>
      </c>
      <c r="AA27" s="15">
        <v>3035.5267247500306</v>
      </c>
    </row>
    <row r="28" spans="1:27" x14ac:dyDescent="0.25">
      <c r="A28" s="23" t="s">
        <v>40</v>
      </c>
      <c r="B28" s="23"/>
      <c r="C28" s="16">
        <v>124949</v>
      </c>
      <c r="D28" s="34"/>
      <c r="E28" s="35">
        <f t="shared" si="5"/>
        <v>125949</v>
      </c>
      <c r="F28" s="13">
        <f t="shared" si="0"/>
        <v>130357.215</v>
      </c>
      <c r="G28" s="15"/>
      <c r="H28" s="45">
        <f>F28+G28</f>
        <v>130357.215</v>
      </c>
      <c r="I28" s="14">
        <f>(H28-C28)/C28</f>
        <v>4.3283379618884475E-2</v>
      </c>
      <c r="J28" s="15"/>
      <c r="K28" s="20"/>
      <c r="L28" s="36">
        <f t="shared" si="1"/>
        <v>134267.93145</v>
      </c>
      <c r="M28" s="36"/>
      <c r="N28" s="45">
        <f>L28+M28</f>
        <v>134267.93145</v>
      </c>
      <c r="O28" s="37"/>
      <c r="P28" s="38">
        <f>(N28-H28)/H28</f>
        <v>3.0000000000000054E-2</v>
      </c>
      <c r="Q28" s="29"/>
      <c r="R28" s="36">
        <f t="shared" si="2"/>
        <v>138295.96939350001</v>
      </c>
      <c r="S28" s="36"/>
      <c r="T28" s="45">
        <f t="shared" si="3"/>
        <v>138295.96939350001</v>
      </c>
      <c r="U28" s="37"/>
      <c r="V28" s="38">
        <f t="shared" si="4"/>
        <v>3.0000000000000051E-2</v>
      </c>
      <c r="W28" s="30"/>
      <c r="X28" s="39">
        <f>R28-C28</f>
        <v>13346.96939350001</v>
      </c>
      <c r="Y28" s="40">
        <f>(T28-C28)/C28</f>
        <v>0.10681933743767466</v>
      </c>
      <c r="Z28" s="40">
        <v>8.2143749999999738E-2</v>
      </c>
      <c r="AA28" s="15">
        <v>3083.1899747500429</v>
      </c>
    </row>
    <row r="29" spans="1:27" x14ac:dyDescent="0.25">
      <c r="A29" s="22" t="s">
        <v>41</v>
      </c>
      <c r="B29" s="22" t="s">
        <v>42</v>
      </c>
      <c r="C29" s="9">
        <v>129849</v>
      </c>
      <c r="D29" s="33"/>
      <c r="E29" s="25">
        <f t="shared" si="5"/>
        <v>130849</v>
      </c>
      <c r="F29" s="8">
        <f t="shared" si="0"/>
        <v>135428.715</v>
      </c>
      <c r="G29" s="11"/>
      <c r="H29" s="44">
        <f>F29+G29</f>
        <v>135428.715</v>
      </c>
      <c r="I29" s="10">
        <f>(H29-C29)/C29</f>
        <v>4.2970796848647248E-2</v>
      </c>
      <c r="J29" s="11"/>
      <c r="K29" s="20"/>
      <c r="L29" s="26">
        <f t="shared" si="1"/>
        <v>139491.57644999999</v>
      </c>
      <c r="M29" s="26"/>
      <c r="N29" s="44">
        <f>L29+M29</f>
        <v>139491.57644999999</v>
      </c>
      <c r="O29" s="27"/>
      <c r="P29" s="28">
        <f>(N29-H29)/H29</f>
        <v>2.9999999999999978E-2</v>
      </c>
      <c r="Q29" s="29"/>
      <c r="R29" s="26">
        <f t="shared" si="2"/>
        <v>143676.32374349999</v>
      </c>
      <c r="S29" s="26"/>
      <c r="T29" s="44">
        <f t="shared" si="3"/>
        <v>143676.32374349999</v>
      </c>
      <c r="U29" s="27"/>
      <c r="V29" s="28">
        <f t="shared" si="4"/>
        <v>2.9999999999999978E-2</v>
      </c>
      <c r="W29" s="30"/>
      <c r="X29" s="31">
        <f>R29-C29</f>
        <v>13827.32374349999</v>
      </c>
      <c r="Y29" s="32">
        <f>(T29-C29)/C29</f>
        <v>0.10648771837672982</v>
      </c>
      <c r="Z29" s="32">
        <v>8.2143749999999668E-2</v>
      </c>
      <c r="AA29" s="11">
        <v>3161.039949750033</v>
      </c>
    </row>
    <row r="30" spans="1:27" x14ac:dyDescent="0.25">
      <c r="A30" s="22" t="s">
        <v>43</v>
      </c>
      <c r="B30" s="22"/>
      <c r="C30" s="9">
        <v>131355</v>
      </c>
      <c r="D30" s="33"/>
      <c r="E30" s="25">
        <f t="shared" si="5"/>
        <v>132355</v>
      </c>
      <c r="F30" s="8">
        <f t="shared" si="0"/>
        <v>136987.42499999999</v>
      </c>
      <c r="G30" s="11">
        <v>250</v>
      </c>
      <c r="H30" s="44">
        <f>F30+G30</f>
        <v>137237.42499999999</v>
      </c>
      <c r="I30" s="10">
        <f>(H30-C30)/C30</f>
        <v>4.4782650070419767E-2</v>
      </c>
      <c r="J30" s="11"/>
      <c r="K30" s="20"/>
      <c r="L30" s="26">
        <f t="shared" si="1"/>
        <v>141354.54775</v>
      </c>
      <c r="M30" s="26"/>
      <c r="N30" s="44">
        <f>L30+M30</f>
        <v>141354.54775</v>
      </c>
      <c r="O30" s="27"/>
      <c r="P30" s="28">
        <f>(N30-H30)/H30</f>
        <v>3.0000000000000072E-2</v>
      </c>
      <c r="Q30" s="29"/>
      <c r="R30" s="26">
        <f t="shared" si="2"/>
        <v>145595.1841825</v>
      </c>
      <c r="S30" s="26"/>
      <c r="T30" s="44">
        <f t="shared" si="3"/>
        <v>145595.1841825</v>
      </c>
      <c r="U30" s="27"/>
      <c r="V30" s="28">
        <f t="shared" si="4"/>
        <v>3.0000000000000023E-2</v>
      </c>
      <c r="W30" s="30"/>
      <c r="X30" s="31">
        <f>R30-C30</f>
        <v>14240.184182500001</v>
      </c>
      <c r="Y30" s="32">
        <f>(T30-C30)/C30</f>
        <v>0.10840991345970843</v>
      </c>
      <c r="Z30" s="32">
        <v>8.214374999999989E-2</v>
      </c>
      <c r="AA30" s="11">
        <v>3184.966901250009</v>
      </c>
    </row>
    <row r="31" spans="1:27" x14ac:dyDescent="0.25">
      <c r="A31" s="22" t="s">
        <v>44</v>
      </c>
      <c r="B31" s="22"/>
      <c r="C31" s="9">
        <v>135299</v>
      </c>
      <c r="D31" s="33"/>
      <c r="E31" s="25">
        <f t="shared" si="5"/>
        <v>136299</v>
      </c>
      <c r="F31" s="8">
        <f t="shared" si="0"/>
        <v>141069.465</v>
      </c>
      <c r="G31" s="11"/>
      <c r="H31" s="44">
        <f>F31+G31</f>
        <v>141069.465</v>
      </c>
      <c r="I31" s="10">
        <f>(H31-C31)/C31</f>
        <v>4.2649723944744575E-2</v>
      </c>
      <c r="J31" s="11"/>
      <c r="K31" s="20"/>
      <c r="L31" s="26">
        <f t="shared" si="1"/>
        <v>145301.54895</v>
      </c>
      <c r="M31" s="26"/>
      <c r="N31" s="44">
        <f>L31+M31</f>
        <v>145301.54895</v>
      </c>
      <c r="O31" s="27"/>
      <c r="P31" s="28">
        <f>(N31-H31)/H31</f>
        <v>3.0000000000000002E-2</v>
      </c>
      <c r="Q31" s="29"/>
      <c r="R31" s="26">
        <f t="shared" si="2"/>
        <v>149660.59541849999</v>
      </c>
      <c r="S31" s="26"/>
      <c r="T31" s="44">
        <f t="shared" si="3"/>
        <v>149660.59541849999</v>
      </c>
      <c r="U31" s="27"/>
      <c r="V31" s="28">
        <f t="shared" si="4"/>
        <v>2.999999999999993E-2</v>
      </c>
      <c r="W31" s="30"/>
      <c r="X31" s="31">
        <f>R31-C31</f>
        <v>14361.595418499986</v>
      </c>
      <c r="Y31" s="32">
        <f>(T31-C31)/C31</f>
        <v>0.10614709213297945</v>
      </c>
      <c r="Z31" s="32">
        <v>8.214374999999971E-2</v>
      </c>
      <c r="AA31" s="11">
        <v>3247.6281872500258</v>
      </c>
    </row>
    <row r="32" spans="1:27" x14ac:dyDescent="0.25">
      <c r="A32" s="22" t="s">
        <v>45</v>
      </c>
      <c r="B32" s="22"/>
      <c r="C32" s="9">
        <v>136831</v>
      </c>
      <c r="D32" s="33"/>
      <c r="E32" s="25">
        <f t="shared" si="5"/>
        <v>137831</v>
      </c>
      <c r="F32" s="8">
        <f t="shared" si="0"/>
        <v>142655.08499999999</v>
      </c>
      <c r="G32" s="11">
        <v>250</v>
      </c>
      <c r="H32" s="44">
        <f>F32+G32</f>
        <v>142905.08499999999</v>
      </c>
      <c r="I32" s="10">
        <f>(H32-C32)/C32</f>
        <v>4.4391146743062548E-2</v>
      </c>
      <c r="J32" s="11"/>
      <c r="K32" s="20"/>
      <c r="L32" s="26">
        <f t="shared" si="1"/>
        <v>147192.23754999999</v>
      </c>
      <c r="M32" s="26"/>
      <c r="N32" s="44">
        <f>L32+M32</f>
        <v>147192.23754999999</v>
      </c>
      <c r="O32" s="27"/>
      <c r="P32" s="28">
        <f>(N32-H32)/H32</f>
        <v>2.9999999999999995E-2</v>
      </c>
      <c r="Q32" s="29"/>
      <c r="R32" s="26">
        <f t="shared" si="2"/>
        <v>151608.00467649999</v>
      </c>
      <c r="S32" s="26"/>
      <c r="T32" s="44">
        <f t="shared" si="3"/>
        <v>151608.00467649999</v>
      </c>
      <c r="U32" s="27"/>
      <c r="V32" s="28">
        <f t="shared" si="4"/>
        <v>2.9999999999999971E-2</v>
      </c>
      <c r="W32" s="30"/>
      <c r="X32" s="31">
        <f>R32-C32</f>
        <v>14777.004676499986</v>
      </c>
      <c r="Y32" s="32">
        <f>(T32-C32)/C32</f>
        <v>0.10799456757971503</v>
      </c>
      <c r="Z32" s="32">
        <v>8.2143749999999988E-2</v>
      </c>
      <c r="AA32" s="11">
        <v>3271.9682202499826</v>
      </c>
    </row>
    <row r="33" spans="1:27" x14ac:dyDescent="0.25">
      <c r="A33" s="22" t="s">
        <v>46</v>
      </c>
      <c r="B33" s="22"/>
      <c r="C33" s="9">
        <v>139383</v>
      </c>
      <c r="D33" s="33"/>
      <c r="E33" s="25">
        <f t="shared" si="5"/>
        <v>140383</v>
      </c>
      <c r="F33" s="8">
        <f t="shared" si="0"/>
        <v>145296.405</v>
      </c>
      <c r="G33" s="11"/>
      <c r="H33" s="44">
        <f>F33+G33</f>
        <v>145296.405</v>
      </c>
      <c r="I33" s="10">
        <f>(H33-C33)/C33</f>
        <v>4.2425582746819908E-2</v>
      </c>
      <c r="J33" s="11"/>
      <c r="K33" s="20"/>
      <c r="L33" s="26">
        <f t="shared" si="1"/>
        <v>149655.29715</v>
      </c>
      <c r="M33" s="26"/>
      <c r="N33" s="44">
        <f>L33+M33</f>
        <v>149655.29715</v>
      </c>
      <c r="O33" s="27"/>
      <c r="P33" s="28">
        <f>(N33-H33)/H33</f>
        <v>0.03</v>
      </c>
      <c r="Q33" s="29"/>
      <c r="R33" s="26">
        <f t="shared" si="2"/>
        <v>154144.9560645</v>
      </c>
      <c r="S33" s="26"/>
      <c r="T33" s="44">
        <f t="shared" si="3"/>
        <v>154144.9560645</v>
      </c>
      <c r="U33" s="27"/>
      <c r="V33" s="28">
        <f t="shared" si="4"/>
        <v>3.0000000000000023E-2</v>
      </c>
      <c r="W33" s="30"/>
      <c r="X33" s="31">
        <f>R33-C33</f>
        <v>14761.956064500002</v>
      </c>
      <c r="Y33" s="32">
        <f>(T33-C33)/C33</f>
        <v>0.10590930073610126</v>
      </c>
      <c r="Z33" s="32">
        <v>8.214374999999989E-2</v>
      </c>
      <c r="AA33" s="11">
        <v>3312.5137582500174</v>
      </c>
    </row>
    <row r="34" spans="1:27" x14ac:dyDescent="0.25">
      <c r="A34" s="22" t="s">
        <v>47</v>
      </c>
      <c r="B34" s="22"/>
      <c r="C34" s="9">
        <v>140935</v>
      </c>
      <c r="D34" s="33"/>
      <c r="E34" s="25">
        <f t="shared" si="5"/>
        <v>141935</v>
      </c>
      <c r="F34" s="8">
        <f t="shared" si="0"/>
        <v>146902.72499999998</v>
      </c>
      <c r="G34" s="11">
        <v>250</v>
      </c>
      <c r="H34" s="44">
        <f>F34+G34</f>
        <v>147152.72499999998</v>
      </c>
      <c r="I34" s="10">
        <f>(H34-C34)/C34</f>
        <v>4.4117678362365464E-2</v>
      </c>
      <c r="J34" s="11"/>
      <c r="K34" s="20"/>
      <c r="L34" s="26">
        <f t="shared" si="1"/>
        <v>151567.30674999999</v>
      </c>
      <c r="M34" s="26"/>
      <c r="N34" s="44">
        <f>L34+M34</f>
        <v>151567.30674999999</v>
      </c>
      <c r="O34" s="27"/>
      <c r="P34" s="28">
        <f>(N34-H34)/H34</f>
        <v>3.0000000000000086E-2</v>
      </c>
      <c r="Q34" s="29"/>
      <c r="R34" s="26">
        <f t="shared" si="2"/>
        <v>156114.32595249999</v>
      </c>
      <c r="S34" s="26"/>
      <c r="T34" s="44">
        <f t="shared" si="3"/>
        <v>156114.32595249999</v>
      </c>
      <c r="U34" s="27"/>
      <c r="V34" s="28">
        <f t="shared" si="4"/>
        <v>0.03</v>
      </c>
      <c r="W34" s="30"/>
      <c r="X34" s="31">
        <f>R34-C34</f>
        <v>15179.325952499988</v>
      </c>
      <c r="Y34" s="32">
        <f>(T34-C34)/C34</f>
        <v>0.10770444497463362</v>
      </c>
      <c r="Z34" s="32">
        <v>8.2143749999999877E-2</v>
      </c>
      <c r="AA34" s="11">
        <v>3337.1715462499997</v>
      </c>
    </row>
    <row r="35" spans="1:27" x14ac:dyDescent="0.25">
      <c r="A35" s="22" t="s">
        <v>48</v>
      </c>
      <c r="B35" s="22"/>
      <c r="C35" s="9">
        <v>143472</v>
      </c>
      <c r="D35" s="33"/>
      <c r="E35" s="25">
        <f t="shared" si="5"/>
        <v>144472</v>
      </c>
      <c r="F35" s="8">
        <f t="shared" si="0"/>
        <v>149528.51999999999</v>
      </c>
      <c r="G35" s="11"/>
      <c r="H35" s="44">
        <f>F35+G35</f>
        <v>149528.51999999999</v>
      </c>
      <c r="I35" s="10">
        <f>(H35-C35)/C35</f>
        <v>4.2213951154232113E-2</v>
      </c>
      <c r="J35" s="11"/>
      <c r="K35" s="20"/>
      <c r="L35" s="26">
        <f t="shared" si="1"/>
        <v>154014.3756</v>
      </c>
      <c r="M35" s="26"/>
      <c r="N35" s="44">
        <f>L35+M35</f>
        <v>154014.3756</v>
      </c>
      <c r="O35" s="27"/>
      <c r="P35" s="28">
        <f>(N35-H35)/H35</f>
        <v>3.0000000000000068E-2</v>
      </c>
      <c r="Q35" s="29"/>
      <c r="R35" s="26">
        <f t="shared" si="2"/>
        <v>158634.80686800001</v>
      </c>
      <c r="S35" s="26"/>
      <c r="T35" s="44">
        <f t="shared" si="3"/>
        <v>158634.80686800001</v>
      </c>
      <c r="U35" s="27"/>
      <c r="V35" s="28">
        <f t="shared" si="4"/>
        <v>3.0000000000000096E-2</v>
      </c>
      <c r="W35" s="30"/>
      <c r="X35" s="31">
        <f>R35-C35</f>
        <v>15162.806868000014</v>
      </c>
      <c r="Y35" s="32">
        <f>(T35-C35)/C35</f>
        <v>0.10568478077952502</v>
      </c>
      <c r="Z35" s="32">
        <v>8.214374999999989E-2</v>
      </c>
      <c r="AA35" s="11">
        <v>3377.47876800003</v>
      </c>
    </row>
    <row r="36" spans="1:27" x14ac:dyDescent="0.25">
      <c r="A36" s="22" t="s">
        <v>49</v>
      </c>
      <c r="B36" s="22"/>
      <c r="C36" s="9">
        <v>145043</v>
      </c>
      <c r="D36" s="33"/>
      <c r="E36" s="25">
        <f t="shared" si="5"/>
        <v>146043</v>
      </c>
      <c r="F36" s="8">
        <f t="shared" si="0"/>
        <v>151154.50499999998</v>
      </c>
      <c r="G36" s="11">
        <v>250</v>
      </c>
      <c r="H36" s="44">
        <f>F36+G36</f>
        <v>151404.50499999998</v>
      </c>
      <c r="I36" s="10">
        <f>(H36-C36)/C36</f>
        <v>4.3859441682811133E-2</v>
      </c>
      <c r="J36" s="11"/>
      <c r="K36" s="20"/>
      <c r="L36" s="26">
        <f t="shared" si="1"/>
        <v>155946.64014999999</v>
      </c>
      <c r="M36" s="26"/>
      <c r="N36" s="44">
        <f>L36+M36</f>
        <v>155946.64014999999</v>
      </c>
      <c r="O36" s="27"/>
      <c r="P36" s="28">
        <f>(N36-H36)/H36</f>
        <v>3.0000000000000113E-2</v>
      </c>
      <c r="Q36" s="29"/>
      <c r="R36" s="26">
        <f t="shared" si="2"/>
        <v>160625.03935449998</v>
      </c>
      <c r="S36" s="26"/>
      <c r="T36" s="44">
        <f t="shared" si="3"/>
        <v>160625.03935449998</v>
      </c>
      <c r="U36" s="27"/>
      <c r="V36" s="28">
        <f t="shared" si="4"/>
        <v>2.999999999999994E-2</v>
      </c>
      <c r="W36" s="30"/>
      <c r="X36" s="31">
        <f>R36-C36</f>
        <v>15582.039354499982</v>
      </c>
      <c r="Y36" s="32">
        <f>(T36-C36)/C36</f>
        <v>0.10743048168129439</v>
      </c>
      <c r="Z36" s="32">
        <v>8.2143749999999932E-2</v>
      </c>
      <c r="AA36" s="11">
        <v>3402.4384232500161</v>
      </c>
    </row>
    <row r="37" spans="1:27" x14ac:dyDescent="0.25">
      <c r="A37" s="22" t="s">
        <v>50</v>
      </c>
      <c r="B37" s="22" t="s">
        <v>51</v>
      </c>
      <c r="C37" s="9">
        <v>129849</v>
      </c>
      <c r="D37" s="33"/>
      <c r="E37" s="25">
        <f t="shared" ref="E37:E50" si="6">C37+1000</f>
        <v>130849</v>
      </c>
      <c r="F37" s="8">
        <f t="shared" ref="F37:F50" si="7">E37*1.035</f>
        <v>135428.715</v>
      </c>
      <c r="G37" s="11"/>
      <c r="H37" s="44">
        <f>F37+G37</f>
        <v>135428.715</v>
      </c>
      <c r="I37" s="10">
        <f>(H37-C37)/C37</f>
        <v>4.2970796848647248E-2</v>
      </c>
      <c r="J37" s="11"/>
      <c r="K37" s="20"/>
      <c r="L37" s="26">
        <f t="shared" ref="L37:L50" si="8">H37*1.03</f>
        <v>139491.57644999999</v>
      </c>
      <c r="M37" s="26"/>
      <c r="N37" s="44">
        <f>L37+M37</f>
        <v>139491.57644999999</v>
      </c>
      <c r="O37" s="27"/>
      <c r="P37" s="28">
        <f>(N37-H37)/H37</f>
        <v>2.9999999999999978E-2</v>
      </c>
      <c r="Q37" s="29"/>
      <c r="R37" s="26">
        <f t="shared" ref="R37:R50" si="9">N37*1.03</f>
        <v>143676.32374349999</v>
      </c>
      <c r="S37" s="26"/>
      <c r="T37" s="44">
        <f t="shared" ref="T37:T50" si="10">R37+S37</f>
        <v>143676.32374349999</v>
      </c>
      <c r="U37" s="27"/>
      <c r="V37" s="28">
        <f t="shared" ref="V37:V50" si="11">(T37-N37)/N37</f>
        <v>2.9999999999999978E-2</v>
      </c>
      <c r="W37" s="30"/>
      <c r="X37" s="31">
        <f>R37-C37</f>
        <v>13827.32374349999</v>
      </c>
      <c r="Y37" s="32">
        <f>(T37-C37)/C37</f>
        <v>0.10648771837672982</v>
      </c>
      <c r="Z37" s="32">
        <v>8.2143749999999932E-2</v>
      </c>
      <c r="AA37" s="11">
        <v>3403.4384232500202</v>
      </c>
    </row>
    <row r="38" spans="1:27" x14ac:dyDescent="0.25">
      <c r="A38" s="22" t="s">
        <v>52</v>
      </c>
      <c r="B38" s="22"/>
      <c r="C38" s="9">
        <v>131355</v>
      </c>
      <c r="D38" s="33"/>
      <c r="E38" s="25">
        <f t="shared" si="6"/>
        <v>132355</v>
      </c>
      <c r="F38" s="8">
        <f t="shared" si="7"/>
        <v>136987.42499999999</v>
      </c>
      <c r="G38" s="11"/>
      <c r="H38" s="44">
        <f>F38+G38</f>
        <v>136987.42499999999</v>
      </c>
      <c r="I38" s="10">
        <f>(H38-C38)/C38</f>
        <v>4.2879410757108508E-2</v>
      </c>
      <c r="J38" s="11"/>
      <c r="K38" s="20"/>
      <c r="L38" s="26">
        <f t="shared" si="8"/>
        <v>141097.04775</v>
      </c>
      <c r="M38" s="26"/>
      <c r="N38" s="44">
        <f>L38+M38</f>
        <v>141097.04775</v>
      </c>
      <c r="O38" s="27"/>
      <c r="P38" s="28">
        <f>(N38-H38)/H38</f>
        <v>3.0000000000000072E-2</v>
      </c>
      <c r="Q38" s="29"/>
      <c r="R38" s="26">
        <f t="shared" si="9"/>
        <v>145329.9591825</v>
      </c>
      <c r="S38" s="26"/>
      <c r="T38" s="44">
        <f t="shared" si="10"/>
        <v>145329.9591825</v>
      </c>
      <c r="U38" s="27"/>
      <c r="V38" s="28">
        <f t="shared" si="11"/>
        <v>2.9999999999999982E-2</v>
      </c>
      <c r="W38" s="30"/>
      <c r="X38" s="31">
        <f>R38-C38</f>
        <v>13974.959182499995</v>
      </c>
      <c r="Y38" s="32">
        <f>(T38-C38)/C38</f>
        <v>0.10639076687221648</v>
      </c>
      <c r="Z38" s="32">
        <v>8.2143749999999932E-2</v>
      </c>
      <c r="AA38" s="11">
        <v>3404.4384232500202</v>
      </c>
    </row>
    <row r="39" spans="1:27" x14ac:dyDescent="0.25">
      <c r="A39" s="22" t="s">
        <v>53</v>
      </c>
      <c r="B39" s="22"/>
      <c r="C39" s="9">
        <v>135299</v>
      </c>
      <c r="D39" s="33"/>
      <c r="E39" s="25">
        <f t="shared" si="6"/>
        <v>136299</v>
      </c>
      <c r="F39" s="8">
        <f t="shared" si="7"/>
        <v>141069.465</v>
      </c>
      <c r="G39" s="11"/>
      <c r="H39" s="44">
        <f>F39+G39</f>
        <v>141069.465</v>
      </c>
      <c r="I39" s="10">
        <f>(H39-C39)/C39</f>
        <v>4.2649723944744575E-2</v>
      </c>
      <c r="J39" s="11"/>
      <c r="K39" s="20"/>
      <c r="L39" s="26">
        <f t="shared" si="8"/>
        <v>145301.54895</v>
      </c>
      <c r="M39" s="26"/>
      <c r="N39" s="44">
        <f>L39+M39</f>
        <v>145301.54895</v>
      </c>
      <c r="O39" s="27"/>
      <c r="P39" s="28">
        <f>(N39-H39)/H39</f>
        <v>3.0000000000000002E-2</v>
      </c>
      <c r="Q39" s="29"/>
      <c r="R39" s="26">
        <f t="shared" si="9"/>
        <v>149660.59541849999</v>
      </c>
      <c r="S39" s="26"/>
      <c r="T39" s="44">
        <f t="shared" si="10"/>
        <v>149660.59541849999</v>
      </c>
      <c r="U39" s="27"/>
      <c r="V39" s="28">
        <f t="shared" si="11"/>
        <v>2.999999999999993E-2</v>
      </c>
      <c r="W39" s="30"/>
      <c r="X39" s="31">
        <f>R39-C39</f>
        <v>14361.595418499986</v>
      </c>
      <c r="Y39" s="32">
        <f>(T39-C39)/C39</f>
        <v>0.10614709213297945</v>
      </c>
      <c r="Z39" s="32">
        <v>8.2143749999999932E-2</v>
      </c>
      <c r="AA39" s="11">
        <v>3405.4384232500202</v>
      </c>
    </row>
    <row r="40" spans="1:27" x14ac:dyDescent="0.25">
      <c r="A40" s="22" t="s">
        <v>54</v>
      </c>
      <c r="B40" s="22"/>
      <c r="C40" s="9">
        <v>136831</v>
      </c>
      <c r="D40" s="33"/>
      <c r="E40" s="25">
        <f t="shared" si="6"/>
        <v>137831</v>
      </c>
      <c r="F40" s="8">
        <f t="shared" si="7"/>
        <v>142655.08499999999</v>
      </c>
      <c r="G40" s="11"/>
      <c r="H40" s="44">
        <f>F40+G40</f>
        <v>142655.08499999999</v>
      </c>
      <c r="I40" s="10">
        <f>(H40-C40)/C40</f>
        <v>4.2564075392272159E-2</v>
      </c>
      <c r="J40" s="11"/>
      <c r="K40" s="20"/>
      <c r="L40" s="26">
        <f t="shared" si="8"/>
        <v>146934.73754999999</v>
      </c>
      <c r="M40" s="26"/>
      <c r="N40" s="44">
        <f>L40+M40</f>
        <v>146934.73754999999</v>
      </c>
      <c r="O40" s="27"/>
      <c r="P40" s="28">
        <f>(N40-H40)/H40</f>
        <v>2.9999999999999995E-2</v>
      </c>
      <c r="Q40" s="29"/>
      <c r="R40" s="26">
        <f t="shared" si="9"/>
        <v>151342.77967649998</v>
      </c>
      <c r="S40" s="26"/>
      <c r="T40" s="44">
        <f t="shared" si="10"/>
        <v>151342.77967649998</v>
      </c>
      <c r="U40" s="27"/>
      <c r="V40" s="28">
        <f t="shared" si="11"/>
        <v>2.999999999999993E-2</v>
      </c>
      <c r="W40" s="30"/>
      <c r="X40" s="31">
        <f>R40-C40</f>
        <v>14511.77967649998</v>
      </c>
      <c r="Y40" s="32">
        <f>(T40-C40)/C40</f>
        <v>0.10605622758366146</v>
      </c>
      <c r="Z40" s="32">
        <v>8.2143749999999932E-2</v>
      </c>
      <c r="AA40" s="11">
        <v>3406.4384232500202</v>
      </c>
    </row>
    <row r="41" spans="1:27" x14ac:dyDescent="0.25">
      <c r="A41" s="22" t="s">
        <v>55</v>
      </c>
      <c r="B41" s="22"/>
      <c r="C41" s="9">
        <v>139383</v>
      </c>
      <c r="D41" s="33"/>
      <c r="E41" s="25">
        <f t="shared" si="6"/>
        <v>140383</v>
      </c>
      <c r="F41" s="8">
        <f t="shared" si="7"/>
        <v>145296.405</v>
      </c>
      <c r="G41" s="11"/>
      <c r="H41" s="44">
        <f>F41+G41</f>
        <v>145296.405</v>
      </c>
      <c r="I41" s="10">
        <f>(H41-C41)/C41</f>
        <v>4.2425582746819908E-2</v>
      </c>
      <c r="J41" s="11"/>
      <c r="K41" s="20"/>
      <c r="L41" s="26">
        <f t="shared" si="8"/>
        <v>149655.29715</v>
      </c>
      <c r="M41" s="26"/>
      <c r="N41" s="44">
        <f>L41+M41</f>
        <v>149655.29715</v>
      </c>
      <c r="O41" s="27"/>
      <c r="P41" s="28">
        <f>(N41-H41)/H41</f>
        <v>0.03</v>
      </c>
      <c r="Q41" s="29"/>
      <c r="R41" s="26">
        <f t="shared" si="9"/>
        <v>154144.9560645</v>
      </c>
      <c r="S41" s="26"/>
      <c r="T41" s="44">
        <f t="shared" si="10"/>
        <v>154144.9560645</v>
      </c>
      <c r="U41" s="27"/>
      <c r="V41" s="28">
        <f t="shared" si="11"/>
        <v>3.0000000000000023E-2</v>
      </c>
      <c r="W41" s="30"/>
      <c r="X41" s="31">
        <f>R41-C41</f>
        <v>14761.956064500002</v>
      </c>
      <c r="Y41" s="32">
        <f>(T41-C41)/C41</f>
        <v>0.10590930073610126</v>
      </c>
      <c r="Z41" s="32">
        <v>8.2143749999999932E-2</v>
      </c>
      <c r="AA41" s="11">
        <v>3407.4384232500202</v>
      </c>
    </row>
    <row r="42" spans="1:27" x14ac:dyDescent="0.25">
      <c r="A42" s="22" t="s">
        <v>56</v>
      </c>
      <c r="B42" s="22"/>
      <c r="C42" s="9">
        <v>140935</v>
      </c>
      <c r="D42" s="33"/>
      <c r="E42" s="25">
        <f t="shared" si="6"/>
        <v>141935</v>
      </c>
      <c r="F42" s="8">
        <f t="shared" si="7"/>
        <v>146902.72499999998</v>
      </c>
      <c r="G42" s="11"/>
      <c r="H42" s="44">
        <f>F42+G42</f>
        <v>146902.72499999998</v>
      </c>
      <c r="I42" s="10">
        <f>(H42-C42)/C42</f>
        <v>4.2343810976691217E-2</v>
      </c>
      <c r="J42" s="11"/>
      <c r="K42" s="20"/>
      <c r="L42" s="26">
        <f t="shared" si="8"/>
        <v>151309.80674999999</v>
      </c>
      <c r="M42" s="26"/>
      <c r="N42" s="44">
        <f>L42+M42</f>
        <v>151309.80674999999</v>
      </c>
      <c r="O42" s="27"/>
      <c r="P42" s="28">
        <f>(N42-H42)/H42</f>
        <v>3.0000000000000086E-2</v>
      </c>
      <c r="Q42" s="29"/>
      <c r="R42" s="26">
        <f t="shared" si="9"/>
        <v>155849.10095249998</v>
      </c>
      <c r="S42" s="26"/>
      <c r="T42" s="44">
        <f t="shared" si="10"/>
        <v>155849.10095249998</v>
      </c>
      <c r="U42" s="27"/>
      <c r="V42" s="28">
        <f t="shared" si="11"/>
        <v>2.9999999999999961E-2</v>
      </c>
      <c r="W42" s="30"/>
      <c r="X42" s="31">
        <f>R42-C42</f>
        <v>14914.100952499983</v>
      </c>
      <c r="Y42" s="32">
        <f>(T42-C42)/C42</f>
        <v>0.10582254906517176</v>
      </c>
      <c r="Z42" s="32">
        <v>8.2143749999999932E-2</v>
      </c>
      <c r="AA42" s="11">
        <v>3408.4384232500202</v>
      </c>
    </row>
    <row r="43" spans="1:27" x14ac:dyDescent="0.25">
      <c r="A43" s="22" t="s">
        <v>57</v>
      </c>
      <c r="B43" s="22"/>
      <c r="C43" s="9">
        <v>143472</v>
      </c>
      <c r="D43" s="33"/>
      <c r="E43" s="25">
        <f t="shared" si="6"/>
        <v>144472</v>
      </c>
      <c r="F43" s="8">
        <f t="shared" si="7"/>
        <v>149528.51999999999</v>
      </c>
      <c r="G43" s="11"/>
      <c r="H43" s="44">
        <f>F43+G43</f>
        <v>149528.51999999999</v>
      </c>
      <c r="I43" s="10">
        <f>(H43-C43)/C43</f>
        <v>4.2213951154232113E-2</v>
      </c>
      <c r="J43" s="11"/>
      <c r="K43" s="20"/>
      <c r="L43" s="26">
        <f t="shared" si="8"/>
        <v>154014.3756</v>
      </c>
      <c r="M43" s="26"/>
      <c r="N43" s="44">
        <f>L43+M43</f>
        <v>154014.3756</v>
      </c>
      <c r="O43" s="27"/>
      <c r="P43" s="28">
        <f>(N43-H43)/H43</f>
        <v>3.0000000000000068E-2</v>
      </c>
      <c r="Q43" s="29"/>
      <c r="R43" s="26">
        <f t="shared" si="9"/>
        <v>158634.80686800001</v>
      </c>
      <c r="S43" s="26"/>
      <c r="T43" s="44">
        <f t="shared" si="10"/>
        <v>158634.80686800001</v>
      </c>
      <c r="U43" s="27"/>
      <c r="V43" s="28">
        <f t="shared" si="11"/>
        <v>3.0000000000000096E-2</v>
      </c>
      <c r="W43" s="30"/>
      <c r="X43" s="31">
        <f>R43-C43</f>
        <v>15162.806868000014</v>
      </c>
      <c r="Y43" s="32">
        <f>(T43-C43)/C43</f>
        <v>0.10568478077952502</v>
      </c>
      <c r="Z43" s="32">
        <v>8.2143749999999932E-2</v>
      </c>
      <c r="AA43" s="11">
        <v>3409.4384232500202</v>
      </c>
    </row>
    <row r="44" spans="1:27" x14ac:dyDescent="0.25">
      <c r="A44" s="22" t="s">
        <v>58</v>
      </c>
      <c r="B44" s="22"/>
      <c r="C44" s="9">
        <v>145043</v>
      </c>
      <c r="D44" s="33"/>
      <c r="E44" s="25">
        <f t="shared" si="6"/>
        <v>146043</v>
      </c>
      <c r="F44" s="8">
        <f t="shared" si="7"/>
        <v>151154.50499999998</v>
      </c>
      <c r="G44" s="11"/>
      <c r="H44" s="44">
        <f>F44+G44</f>
        <v>151154.50499999998</v>
      </c>
      <c r="I44" s="10">
        <f>(H44-C44)/C44</f>
        <v>4.2135814896271974E-2</v>
      </c>
      <c r="J44" s="11"/>
      <c r="K44" s="20"/>
      <c r="L44" s="26">
        <f t="shared" si="8"/>
        <v>155689.14014999999</v>
      </c>
      <c r="M44" s="26"/>
      <c r="N44" s="44">
        <f>L44+M44</f>
        <v>155689.14014999999</v>
      </c>
      <c r="O44" s="27"/>
      <c r="P44" s="28">
        <f>(N44-H44)/H44</f>
        <v>3.0000000000000113E-2</v>
      </c>
      <c r="Q44" s="29"/>
      <c r="R44" s="26">
        <f t="shared" si="9"/>
        <v>160359.81435450001</v>
      </c>
      <c r="S44" s="26"/>
      <c r="T44" s="44">
        <f t="shared" si="10"/>
        <v>160359.81435450001</v>
      </c>
      <c r="U44" s="27"/>
      <c r="V44" s="28">
        <f t="shared" si="11"/>
        <v>3.0000000000000089E-2</v>
      </c>
      <c r="W44" s="30"/>
      <c r="X44" s="31">
        <f>R44-C44</f>
        <v>15316.814354500006</v>
      </c>
      <c r="Y44" s="32">
        <f>(T44-C44)/C44</f>
        <v>0.10560188602345515</v>
      </c>
      <c r="Z44" s="32">
        <v>8.2143749999999932E-2</v>
      </c>
      <c r="AA44" s="11">
        <v>3410.4384232500202</v>
      </c>
    </row>
    <row r="45" spans="1:27" x14ac:dyDescent="0.25">
      <c r="A45" s="22" t="s">
        <v>59</v>
      </c>
      <c r="B45" s="22" t="s">
        <v>60</v>
      </c>
      <c r="C45" s="9">
        <v>135299</v>
      </c>
      <c r="D45" s="33"/>
      <c r="E45" s="25">
        <f t="shared" si="6"/>
        <v>136299</v>
      </c>
      <c r="F45" s="8">
        <f t="shared" si="7"/>
        <v>141069.465</v>
      </c>
      <c r="G45" s="11"/>
      <c r="H45" s="44">
        <f>F45+G45</f>
        <v>141069.465</v>
      </c>
      <c r="I45" s="10">
        <f>(H45-C45)/C45</f>
        <v>4.2649723944744575E-2</v>
      </c>
      <c r="J45" s="11"/>
      <c r="K45" s="20"/>
      <c r="L45" s="26">
        <f t="shared" si="8"/>
        <v>145301.54895</v>
      </c>
      <c r="M45" s="26"/>
      <c r="N45" s="44">
        <f>L45+M45</f>
        <v>145301.54895</v>
      </c>
      <c r="O45" s="27"/>
      <c r="P45" s="28">
        <f>(N45-H45)/H45</f>
        <v>3.0000000000000002E-2</v>
      </c>
      <c r="Q45" s="29"/>
      <c r="R45" s="26">
        <f t="shared" si="9"/>
        <v>149660.59541849999</v>
      </c>
      <c r="S45" s="26"/>
      <c r="T45" s="44">
        <f t="shared" si="10"/>
        <v>149660.59541849999</v>
      </c>
      <c r="U45" s="27"/>
      <c r="V45" s="28">
        <f t="shared" si="11"/>
        <v>2.999999999999993E-2</v>
      </c>
      <c r="W45" s="30"/>
      <c r="X45" s="31">
        <f>R45-C45</f>
        <v>14361.595418499986</v>
      </c>
      <c r="Y45" s="32">
        <f>(T45-C45)/C45</f>
        <v>0.10614709213297945</v>
      </c>
      <c r="Z45" s="32">
        <v>8.2143749999999932E-2</v>
      </c>
      <c r="AA45" s="11">
        <v>3411.4384232500202</v>
      </c>
    </row>
    <row r="46" spans="1:27" x14ac:dyDescent="0.25">
      <c r="A46" s="22" t="s">
        <v>61</v>
      </c>
      <c r="B46" s="22"/>
      <c r="C46" s="9">
        <v>136831</v>
      </c>
      <c r="D46" s="33"/>
      <c r="E46" s="25">
        <f t="shared" si="6"/>
        <v>137831</v>
      </c>
      <c r="F46" s="8">
        <f t="shared" si="7"/>
        <v>142655.08499999999</v>
      </c>
      <c r="G46" s="11"/>
      <c r="H46" s="44">
        <f>F46+G46</f>
        <v>142655.08499999999</v>
      </c>
      <c r="I46" s="10">
        <f>(H46-C46)/C46</f>
        <v>4.2564075392272159E-2</v>
      </c>
      <c r="J46" s="11"/>
      <c r="K46" s="20"/>
      <c r="L46" s="26">
        <f t="shared" si="8"/>
        <v>146934.73754999999</v>
      </c>
      <c r="M46" s="26"/>
      <c r="N46" s="44">
        <f>L46+M46</f>
        <v>146934.73754999999</v>
      </c>
      <c r="O46" s="27"/>
      <c r="P46" s="28">
        <f>(N46-H46)/H46</f>
        <v>2.9999999999999995E-2</v>
      </c>
      <c r="Q46" s="29"/>
      <c r="R46" s="26">
        <f t="shared" si="9"/>
        <v>151342.77967649998</v>
      </c>
      <c r="S46" s="26"/>
      <c r="T46" s="44">
        <f t="shared" si="10"/>
        <v>151342.77967649998</v>
      </c>
      <c r="U46" s="27"/>
      <c r="V46" s="28">
        <f t="shared" si="11"/>
        <v>2.999999999999993E-2</v>
      </c>
      <c r="W46" s="30"/>
      <c r="X46" s="31">
        <f>R46-C46</f>
        <v>14511.77967649998</v>
      </c>
      <c r="Y46" s="32">
        <f>(T46-C46)/C46</f>
        <v>0.10605622758366146</v>
      </c>
      <c r="Z46" s="32">
        <v>8.2143749999999932E-2</v>
      </c>
      <c r="AA46" s="11">
        <v>3412.4384232500202</v>
      </c>
    </row>
    <row r="47" spans="1:27" x14ac:dyDescent="0.25">
      <c r="A47" s="22" t="s">
        <v>62</v>
      </c>
      <c r="B47" s="22"/>
      <c r="C47" s="9">
        <v>139383</v>
      </c>
      <c r="D47" s="33"/>
      <c r="E47" s="25">
        <f t="shared" si="6"/>
        <v>140383</v>
      </c>
      <c r="F47" s="8">
        <f t="shared" si="7"/>
        <v>145296.405</v>
      </c>
      <c r="G47" s="11"/>
      <c r="H47" s="44">
        <f>F47+G47</f>
        <v>145296.405</v>
      </c>
      <c r="I47" s="10">
        <f>(H47-C47)/C47</f>
        <v>4.2425582746819908E-2</v>
      </c>
      <c r="J47" s="11"/>
      <c r="K47" s="20"/>
      <c r="L47" s="26">
        <f t="shared" si="8"/>
        <v>149655.29715</v>
      </c>
      <c r="M47" s="26"/>
      <c r="N47" s="44">
        <f>L47+M47</f>
        <v>149655.29715</v>
      </c>
      <c r="O47" s="27"/>
      <c r="P47" s="28">
        <f>(N47-H47)/H47</f>
        <v>0.03</v>
      </c>
      <c r="Q47" s="29"/>
      <c r="R47" s="26">
        <f t="shared" si="9"/>
        <v>154144.9560645</v>
      </c>
      <c r="S47" s="26"/>
      <c r="T47" s="44">
        <f t="shared" si="10"/>
        <v>154144.9560645</v>
      </c>
      <c r="U47" s="27"/>
      <c r="V47" s="28">
        <f t="shared" si="11"/>
        <v>3.0000000000000023E-2</v>
      </c>
      <c r="W47" s="30"/>
      <c r="X47" s="31">
        <f>R47-C47</f>
        <v>14761.956064500002</v>
      </c>
      <c r="Y47" s="32">
        <f>(T47-C47)/C47</f>
        <v>0.10590930073610126</v>
      </c>
      <c r="Z47" s="32">
        <v>8.2143749999999932E-2</v>
      </c>
      <c r="AA47" s="11">
        <v>3413.4384232500202</v>
      </c>
    </row>
    <row r="48" spans="1:27" x14ac:dyDescent="0.25">
      <c r="A48" s="22" t="s">
        <v>63</v>
      </c>
      <c r="B48" s="22"/>
      <c r="C48" s="9">
        <v>140935</v>
      </c>
      <c r="D48" s="33"/>
      <c r="E48" s="25">
        <f t="shared" si="6"/>
        <v>141935</v>
      </c>
      <c r="F48" s="8">
        <f t="shared" si="7"/>
        <v>146902.72499999998</v>
      </c>
      <c r="G48" s="11"/>
      <c r="H48" s="44">
        <f>F48+G48</f>
        <v>146902.72499999998</v>
      </c>
      <c r="I48" s="10">
        <f>(H48-C48)/C48</f>
        <v>4.2343810976691217E-2</v>
      </c>
      <c r="J48" s="11"/>
      <c r="K48" s="20"/>
      <c r="L48" s="26">
        <f t="shared" si="8"/>
        <v>151309.80674999999</v>
      </c>
      <c r="M48" s="26"/>
      <c r="N48" s="44">
        <f>L48+M48</f>
        <v>151309.80674999999</v>
      </c>
      <c r="O48" s="27"/>
      <c r="P48" s="28">
        <f>(N48-H48)/H48</f>
        <v>3.0000000000000086E-2</v>
      </c>
      <c r="Q48" s="29"/>
      <c r="R48" s="26">
        <f t="shared" si="9"/>
        <v>155849.10095249998</v>
      </c>
      <c r="S48" s="26"/>
      <c r="T48" s="44">
        <f t="shared" si="10"/>
        <v>155849.10095249998</v>
      </c>
      <c r="U48" s="27"/>
      <c r="V48" s="28">
        <f t="shared" si="11"/>
        <v>2.9999999999999961E-2</v>
      </c>
      <c r="W48" s="30"/>
      <c r="X48" s="31">
        <f>R48-C48</f>
        <v>14914.100952499983</v>
      </c>
      <c r="Y48" s="32">
        <f>(T48-C48)/C48</f>
        <v>0.10582254906517176</v>
      </c>
      <c r="Z48" s="32">
        <v>8.2143749999999932E-2</v>
      </c>
      <c r="AA48" s="11">
        <v>3414.4384232500202</v>
      </c>
    </row>
    <row r="49" spans="1:27" x14ac:dyDescent="0.25">
      <c r="A49" s="22" t="s">
        <v>64</v>
      </c>
      <c r="B49" s="22"/>
      <c r="C49" s="9">
        <v>143472</v>
      </c>
      <c r="D49" s="33"/>
      <c r="E49" s="25">
        <f t="shared" si="6"/>
        <v>144472</v>
      </c>
      <c r="F49" s="8">
        <f t="shared" si="7"/>
        <v>149528.51999999999</v>
      </c>
      <c r="G49" s="11"/>
      <c r="H49" s="44">
        <f>F49+G49</f>
        <v>149528.51999999999</v>
      </c>
      <c r="I49" s="10">
        <f>(H49-C49)/C49</f>
        <v>4.2213951154232113E-2</v>
      </c>
      <c r="J49" s="11"/>
      <c r="K49" s="20"/>
      <c r="L49" s="26">
        <f t="shared" si="8"/>
        <v>154014.3756</v>
      </c>
      <c r="M49" s="26"/>
      <c r="N49" s="44">
        <f>L49+M49</f>
        <v>154014.3756</v>
      </c>
      <c r="O49" s="27"/>
      <c r="P49" s="28">
        <f>(N49-H49)/H49</f>
        <v>3.0000000000000068E-2</v>
      </c>
      <c r="Q49" s="29"/>
      <c r="R49" s="26">
        <f t="shared" si="9"/>
        <v>158634.80686800001</v>
      </c>
      <c r="S49" s="26"/>
      <c r="T49" s="44">
        <f t="shared" si="10"/>
        <v>158634.80686800001</v>
      </c>
      <c r="U49" s="27"/>
      <c r="V49" s="28">
        <f t="shared" si="11"/>
        <v>3.0000000000000096E-2</v>
      </c>
      <c r="W49" s="30"/>
      <c r="X49" s="31">
        <f>R49-C49</f>
        <v>15162.806868000014</v>
      </c>
      <c r="Y49" s="32">
        <f>(T49-C49)/C49</f>
        <v>0.10568478077952502</v>
      </c>
      <c r="Z49" s="32">
        <v>8.2143749999999932E-2</v>
      </c>
      <c r="AA49" s="11">
        <v>3415.4384232500202</v>
      </c>
    </row>
    <row r="50" spans="1:27" x14ac:dyDescent="0.25">
      <c r="A50" s="22" t="s">
        <v>65</v>
      </c>
      <c r="B50" s="22"/>
      <c r="C50" s="9">
        <v>145043</v>
      </c>
      <c r="D50" s="33"/>
      <c r="E50" s="25">
        <f t="shared" si="6"/>
        <v>146043</v>
      </c>
      <c r="F50" s="8">
        <f t="shared" si="7"/>
        <v>151154.50499999998</v>
      </c>
      <c r="G50" s="11"/>
      <c r="H50" s="44">
        <f>F50+G50</f>
        <v>151154.50499999998</v>
      </c>
      <c r="I50" s="10">
        <f>(H50-C50)/C50</f>
        <v>4.2135814896271974E-2</v>
      </c>
      <c r="J50" s="11"/>
      <c r="K50" s="20"/>
      <c r="L50" s="26">
        <f t="shared" si="8"/>
        <v>155689.14014999999</v>
      </c>
      <c r="M50" s="26"/>
      <c r="N50" s="44">
        <f>L50+M50</f>
        <v>155689.14014999999</v>
      </c>
      <c r="O50" s="27"/>
      <c r="P50" s="28">
        <f>(N50-H50)/H50</f>
        <v>3.0000000000000113E-2</v>
      </c>
      <c r="Q50" s="29"/>
      <c r="R50" s="26">
        <f t="shared" si="9"/>
        <v>160359.81435450001</v>
      </c>
      <c r="S50" s="26"/>
      <c r="T50" s="44">
        <f t="shared" si="10"/>
        <v>160359.81435450001</v>
      </c>
      <c r="U50" s="27"/>
      <c r="V50" s="28">
        <f t="shared" si="11"/>
        <v>3.0000000000000089E-2</v>
      </c>
      <c r="W50" s="30"/>
      <c r="X50" s="31">
        <f>R50-C50</f>
        <v>15316.814354500006</v>
      </c>
      <c r="Y50" s="32">
        <f>(T50-C50)/C50</f>
        <v>0.10560188602345515</v>
      </c>
      <c r="Z50" s="32">
        <v>8.2143749999999932E-2</v>
      </c>
      <c r="AA50" s="11">
        <v>3416.4384232500202</v>
      </c>
    </row>
    <row r="51" spans="1:27" x14ac:dyDescent="0.25">
      <c r="A51" s="22" t="s">
        <v>66</v>
      </c>
      <c r="B51" s="22" t="s">
        <v>67</v>
      </c>
      <c r="C51" s="17">
        <v>148043</v>
      </c>
      <c r="D51" s="33"/>
      <c r="E51" s="25">
        <f t="shared" si="5"/>
        <v>149043</v>
      </c>
      <c r="F51" s="8">
        <f t="shared" si="0"/>
        <v>154259.50499999998</v>
      </c>
      <c r="G51" s="11"/>
      <c r="H51" s="44">
        <f>F51+G51</f>
        <v>154259.50499999998</v>
      </c>
      <c r="I51" s="10">
        <f>(H51-C51)/C51</f>
        <v>4.1991212012725869E-2</v>
      </c>
      <c r="J51" s="11"/>
      <c r="K51" s="20"/>
      <c r="L51" s="26">
        <f t="shared" si="1"/>
        <v>158887.29014999999</v>
      </c>
      <c r="M51" s="26"/>
      <c r="N51" s="44">
        <f>L51+M51</f>
        <v>158887.29014999999</v>
      </c>
      <c r="O51" s="27"/>
      <c r="P51" s="28">
        <f>(N51-H51)/H51</f>
        <v>3.0000000000000075E-2</v>
      </c>
      <c r="Q51" s="29"/>
      <c r="R51" s="26">
        <f t="shared" si="2"/>
        <v>163653.90885449998</v>
      </c>
      <c r="S51" s="26"/>
      <c r="T51" s="44">
        <f t="shared" si="3"/>
        <v>163653.90885449998</v>
      </c>
      <c r="U51" s="27"/>
      <c r="V51" s="28">
        <f t="shared" si="4"/>
        <v>2.9999999999999985E-2</v>
      </c>
      <c r="W51" s="30"/>
      <c r="X51" s="31">
        <f>R51-C51</f>
        <v>15610.908854499983</v>
      </c>
      <c r="Y51" s="32">
        <f>(T51-C51)/C51</f>
        <v>0.10544847682430093</v>
      </c>
      <c r="Z51" s="32">
        <v>8.214374999999989E-2</v>
      </c>
      <c r="AA51" s="11">
        <v>3450.1016732499993</v>
      </c>
    </row>
    <row r="52" spans="1:27" x14ac:dyDescent="0.25">
      <c r="A52" s="22" t="s">
        <v>68</v>
      </c>
      <c r="B52" s="22"/>
      <c r="C52" s="17">
        <v>149043</v>
      </c>
      <c r="D52" s="33"/>
      <c r="E52" s="25">
        <f t="shared" si="5"/>
        <v>150043</v>
      </c>
      <c r="F52" s="8">
        <f t="shared" si="0"/>
        <v>155294.50499999998</v>
      </c>
      <c r="G52" s="11">
        <v>250</v>
      </c>
      <c r="H52" s="44">
        <f>F52+G52</f>
        <v>155544.50499999998</v>
      </c>
      <c r="I52" s="10">
        <f>(H52-C52)/C52</f>
        <v>4.3621672940023858E-2</v>
      </c>
      <c r="J52" s="11"/>
      <c r="K52" s="20"/>
      <c r="L52" s="26">
        <f t="shared" si="1"/>
        <v>160210.84014999997</v>
      </c>
      <c r="M52" s="26"/>
      <c r="N52" s="44">
        <f>L52+M52</f>
        <v>160210.84014999997</v>
      </c>
      <c r="O52" s="27"/>
      <c r="P52" s="28">
        <f>(N52-H52)/H52</f>
        <v>0.03</v>
      </c>
      <c r="Q52" s="29"/>
      <c r="R52" s="26">
        <f t="shared" si="2"/>
        <v>165017.16535449997</v>
      </c>
      <c r="S52" s="26"/>
      <c r="T52" s="44">
        <f t="shared" si="3"/>
        <v>165017.16535449997</v>
      </c>
      <c r="U52" s="27"/>
      <c r="V52" s="28">
        <f t="shared" si="4"/>
        <v>2.9999999999999988E-2</v>
      </c>
      <c r="W52" s="30"/>
      <c r="X52" s="31">
        <f>R52-C52</f>
        <v>15974.165354499972</v>
      </c>
      <c r="Y52" s="32">
        <f>(T52-C52)/C52</f>
        <v>0.1071782328220713</v>
      </c>
      <c r="Z52" s="32">
        <v>8.2143749999999807E-2</v>
      </c>
      <c r="AA52" s="11">
        <v>3465.9894232499937</v>
      </c>
    </row>
    <row r="53" spans="1:27" x14ac:dyDescent="0.25">
      <c r="A53" s="22" t="s">
        <v>69</v>
      </c>
      <c r="B53" s="22" t="s">
        <v>70</v>
      </c>
      <c r="C53" s="17">
        <v>150043</v>
      </c>
      <c r="D53" s="33"/>
      <c r="E53" s="25">
        <f t="shared" si="5"/>
        <v>151043</v>
      </c>
      <c r="F53" s="8">
        <f t="shared" si="0"/>
        <v>156329.50499999998</v>
      </c>
      <c r="G53" s="11">
        <v>2000</v>
      </c>
      <c r="H53" s="44">
        <f>F53+G53</f>
        <v>158329.50499999998</v>
      </c>
      <c r="I53" s="10">
        <f>(H53-C53)/C53</f>
        <v>5.5227534773364804E-2</v>
      </c>
      <c r="J53" s="11"/>
      <c r="K53" s="20"/>
      <c r="L53" s="26">
        <f t="shared" si="1"/>
        <v>163079.39014999999</v>
      </c>
      <c r="M53" s="11">
        <v>2000</v>
      </c>
      <c r="N53" s="44">
        <f>L53+M53</f>
        <v>165079.39014999999</v>
      </c>
      <c r="O53" s="27"/>
      <c r="P53" s="28">
        <f>(N53-H53)/H53</f>
        <v>4.2631884373035951E-2</v>
      </c>
      <c r="Q53" s="29"/>
      <c r="R53" s="26">
        <f t="shared" si="2"/>
        <v>170031.7718545</v>
      </c>
      <c r="S53" s="11">
        <v>2000</v>
      </c>
      <c r="T53" s="44">
        <f t="shared" si="3"/>
        <v>172031.7718545</v>
      </c>
      <c r="U53" s="27"/>
      <c r="V53" s="28">
        <f t="shared" si="4"/>
        <v>4.2115382775419125E-2</v>
      </c>
      <c r="W53" s="30"/>
      <c r="X53" s="31">
        <f>R53-C53</f>
        <v>19988.771854499995</v>
      </c>
      <c r="Y53" s="32">
        <f>(T53-C53)/C53</f>
        <v>0.1465498014202595</v>
      </c>
      <c r="Z53" s="32">
        <v>8.2143749999999932E-2</v>
      </c>
      <c r="AA53" s="11">
        <v>3481.8771732500172</v>
      </c>
    </row>
    <row r="54" spans="1:27" x14ac:dyDescent="0.25">
      <c r="A54" s="22" t="s">
        <v>71</v>
      </c>
      <c r="B54" s="22"/>
      <c r="C54" s="17">
        <v>151043</v>
      </c>
      <c r="D54" s="33"/>
      <c r="E54" s="25">
        <f t="shared" si="5"/>
        <v>152043</v>
      </c>
      <c r="F54" s="8">
        <f t="shared" si="0"/>
        <v>157364.50499999998</v>
      </c>
      <c r="G54" s="11">
        <v>3000</v>
      </c>
      <c r="H54" s="44">
        <f>F54+G54</f>
        <v>160364.50499999998</v>
      </c>
      <c r="I54" s="10">
        <f>(H54-C54)/C54</f>
        <v>6.1714246936302744E-2</v>
      </c>
      <c r="J54" s="11"/>
      <c r="K54" s="20"/>
      <c r="L54" s="26">
        <f t="shared" si="1"/>
        <v>165175.44014999998</v>
      </c>
      <c r="M54" s="11">
        <v>3000</v>
      </c>
      <c r="N54" s="44">
        <f>L54+M54</f>
        <v>168175.44014999998</v>
      </c>
      <c r="O54" s="27"/>
      <c r="P54" s="28">
        <f>(N54-H54)/H54</f>
        <v>4.8707381661546652E-2</v>
      </c>
      <c r="Q54" s="29"/>
      <c r="R54" s="26">
        <f t="shared" si="2"/>
        <v>173220.70335449997</v>
      </c>
      <c r="S54" s="11">
        <v>3000</v>
      </c>
      <c r="T54" s="44">
        <f t="shared" si="3"/>
        <v>176220.70335449997</v>
      </c>
      <c r="U54" s="27"/>
      <c r="V54" s="28">
        <f t="shared" si="4"/>
        <v>4.7838514335530893E-2</v>
      </c>
      <c r="W54" s="30"/>
      <c r="X54" s="31">
        <f>R54-C54</f>
        <v>22177.703354499972</v>
      </c>
      <c r="Y54" s="32">
        <f>(T54-C54)/C54</f>
        <v>0.16669228864958968</v>
      </c>
      <c r="Z54" s="32">
        <v>8.2143749999999849E-2</v>
      </c>
      <c r="AA54" s="11">
        <v>3497.7649232500116</v>
      </c>
    </row>
    <row r="55" spans="1:27" x14ac:dyDescent="0.25">
      <c r="A55" s="23" t="s">
        <v>72</v>
      </c>
      <c r="B55" s="23"/>
      <c r="C55" s="12">
        <v>154364</v>
      </c>
      <c r="D55" s="34"/>
      <c r="E55" s="35">
        <f t="shared" si="5"/>
        <v>155364</v>
      </c>
      <c r="F55" s="13">
        <f t="shared" si="0"/>
        <v>160801.74</v>
      </c>
      <c r="G55" s="15">
        <v>5000</v>
      </c>
      <c r="H55" s="45">
        <f>F55+G55</f>
        <v>165801.74</v>
      </c>
      <c r="I55" s="14">
        <f>(H55-C55)/C55</f>
        <v>7.4095903189862866E-2</v>
      </c>
      <c r="J55" s="15"/>
      <c r="K55" s="20"/>
      <c r="L55" s="36">
        <f t="shared" si="1"/>
        <v>170775.7922</v>
      </c>
      <c r="M55" s="15">
        <v>5000</v>
      </c>
      <c r="N55" s="45">
        <f>L55+M55</f>
        <v>175775.7922</v>
      </c>
      <c r="O55" s="41"/>
      <c r="P55" s="42">
        <f>(N55-H55)/H55</f>
        <v>6.015649896074677E-2</v>
      </c>
      <c r="Q55" s="29"/>
      <c r="R55" s="36">
        <f t="shared" si="2"/>
        <v>181049.06596599999</v>
      </c>
      <c r="S55" s="15">
        <v>5000</v>
      </c>
      <c r="T55" s="45">
        <f t="shared" si="3"/>
        <v>186049.06596599999</v>
      </c>
      <c r="U55" s="37"/>
      <c r="V55" s="38">
        <f t="shared" si="4"/>
        <v>5.8445327638238904E-2</v>
      </c>
      <c r="W55" s="30"/>
      <c r="X55" s="39">
        <f>R55-C55</f>
        <v>26685.065965999995</v>
      </c>
      <c r="Y55" s="40">
        <f>(T55-C55)/C55</f>
        <v>0.205262016830349</v>
      </c>
      <c r="Z55" s="40">
        <v>8.2143749999999849E-2</v>
      </c>
      <c r="AA55" s="15">
        <v>3550.5281410000171</v>
      </c>
    </row>
    <row r="56" spans="1:27" x14ac:dyDescent="0.25">
      <c r="A56" s="23" t="s">
        <v>73</v>
      </c>
      <c r="B56" s="23"/>
      <c r="C56" s="12">
        <v>155993</v>
      </c>
      <c r="D56" s="34"/>
      <c r="E56" s="35">
        <f t="shared" si="5"/>
        <v>156993</v>
      </c>
      <c r="F56" s="13">
        <f t="shared" si="0"/>
        <v>162487.75499999998</v>
      </c>
      <c r="G56" s="15">
        <v>7500</v>
      </c>
      <c r="H56" s="45">
        <f>F56+G56</f>
        <v>169987.75499999998</v>
      </c>
      <c r="I56" s="14">
        <f>(H56-C56)/C56</f>
        <v>8.971399357663469E-2</v>
      </c>
      <c r="J56" s="15"/>
      <c r="K56" s="20"/>
      <c r="L56" s="36">
        <f t="shared" si="1"/>
        <v>175087.38764999999</v>
      </c>
      <c r="M56" s="15">
        <v>7500</v>
      </c>
      <c r="N56" s="45">
        <f>L56+M56</f>
        <v>182587.38764999999</v>
      </c>
      <c r="O56" s="15"/>
      <c r="P56" s="38">
        <f>(N56-H56)/H56</f>
        <v>7.4120825055898967E-2</v>
      </c>
      <c r="Q56" s="43"/>
      <c r="R56" s="36">
        <f t="shared" si="2"/>
        <v>188065.00927949999</v>
      </c>
      <c r="S56" s="15">
        <v>7500</v>
      </c>
      <c r="T56" s="45">
        <f t="shared" si="3"/>
        <v>195565.00927949999</v>
      </c>
      <c r="U56" s="37"/>
      <c r="V56" s="38">
        <f t="shared" si="4"/>
        <v>7.1076221619297622E-2</v>
      </c>
      <c r="W56" s="30"/>
      <c r="X56" s="39">
        <f>R56-C56</f>
        <v>32072.009279499995</v>
      </c>
      <c r="Y56" s="40">
        <f>(T56-C56)/C56</f>
        <v>0.25367810914271793</v>
      </c>
      <c r="Z56" s="40">
        <v>8.2143749999999918E-2</v>
      </c>
      <c r="AA56" s="15">
        <v>3576.4092857500073</v>
      </c>
    </row>
    <row r="60" spans="1:27" x14ac:dyDescent="0.25">
      <c r="C60" s="2" t="s">
        <v>79</v>
      </c>
      <c r="D60" s="2"/>
      <c r="E60" s="2" t="s">
        <v>80</v>
      </c>
      <c r="G60" s="2" t="s">
        <v>81</v>
      </c>
      <c r="H60" s="2"/>
    </row>
    <row r="61" spans="1:27" x14ac:dyDescent="0.25">
      <c r="C61" s="2" t="s">
        <v>78</v>
      </c>
      <c r="D61" s="2" t="s">
        <v>76</v>
      </c>
      <c r="E61" s="2" t="s">
        <v>78</v>
      </c>
      <c r="F61" s="2" t="s">
        <v>76</v>
      </c>
      <c r="G61" s="2" t="s">
        <v>78</v>
      </c>
      <c r="H61" s="2" t="s">
        <v>76</v>
      </c>
    </row>
    <row r="62" spans="1:27" x14ac:dyDescent="0.25">
      <c r="A62" s="52" t="s">
        <v>15</v>
      </c>
      <c r="B62" s="52"/>
      <c r="C62" s="11" t="s">
        <v>74</v>
      </c>
      <c r="D62" s="11"/>
      <c r="E62" s="50"/>
      <c r="F62" s="50"/>
      <c r="G62" s="50"/>
      <c r="H62" s="50"/>
    </row>
    <row r="63" spans="1:27" x14ac:dyDescent="0.25">
      <c r="A63" s="52" t="s">
        <v>16</v>
      </c>
      <c r="B63" s="52"/>
      <c r="C63" s="60">
        <v>500</v>
      </c>
      <c r="D63" s="61">
        <v>1250</v>
      </c>
      <c r="E63" s="50">
        <v>250</v>
      </c>
      <c r="F63" s="50">
        <v>250</v>
      </c>
      <c r="G63" s="66" t="s">
        <v>75</v>
      </c>
      <c r="H63" s="66">
        <v>250</v>
      </c>
    </row>
    <row r="64" spans="1:27" x14ac:dyDescent="0.25">
      <c r="A64" s="52" t="s">
        <v>17</v>
      </c>
      <c r="B64" s="52"/>
      <c r="C64" s="60">
        <v>500</v>
      </c>
      <c r="D64" s="61">
        <v>1250</v>
      </c>
      <c r="E64" s="50"/>
      <c r="F64" s="50"/>
      <c r="G64" s="50"/>
      <c r="H64" s="50"/>
    </row>
    <row r="65" spans="1:8" x14ac:dyDescent="0.25">
      <c r="A65" s="52" t="s">
        <v>18</v>
      </c>
      <c r="B65" s="52"/>
      <c r="C65" s="11"/>
      <c r="D65" s="11"/>
      <c r="E65" s="50"/>
      <c r="F65" s="50"/>
      <c r="G65" s="50"/>
      <c r="H65" s="50"/>
    </row>
    <row r="66" spans="1:8" x14ac:dyDescent="0.25">
      <c r="A66" s="52" t="s">
        <v>19</v>
      </c>
      <c r="B66" s="52"/>
      <c r="C66" s="11"/>
      <c r="D66" s="11"/>
      <c r="E66" s="50"/>
      <c r="F66" s="50"/>
      <c r="G66" s="50"/>
      <c r="H66" s="50"/>
    </row>
    <row r="67" spans="1:8" x14ac:dyDescent="0.25">
      <c r="A67" s="52" t="s">
        <v>20</v>
      </c>
      <c r="B67" s="52"/>
      <c r="C67" s="11">
        <v>500</v>
      </c>
      <c r="D67" s="11">
        <v>500</v>
      </c>
      <c r="E67" s="50"/>
      <c r="F67" s="50"/>
      <c r="G67" s="50"/>
      <c r="H67" s="50"/>
    </row>
    <row r="68" spans="1:8" x14ac:dyDescent="0.25">
      <c r="A68" s="54" t="s">
        <v>21</v>
      </c>
      <c r="B68" s="54"/>
      <c r="C68" s="15"/>
      <c r="D68" s="15"/>
      <c r="E68" s="51"/>
      <c r="F68" s="51"/>
      <c r="G68" s="51"/>
      <c r="H68" s="51"/>
    </row>
    <row r="69" spans="1:8" x14ac:dyDescent="0.25">
      <c r="A69" s="54" t="s">
        <v>22</v>
      </c>
      <c r="B69" s="54"/>
      <c r="C69" s="15"/>
      <c r="D69" s="15"/>
      <c r="E69" s="51"/>
      <c r="F69" s="51"/>
      <c r="G69" s="51"/>
      <c r="H69" s="51"/>
    </row>
    <row r="70" spans="1:8" x14ac:dyDescent="0.25">
      <c r="A70" s="54" t="s">
        <v>23</v>
      </c>
      <c r="B70" s="54"/>
      <c r="C70" s="15"/>
      <c r="D70" s="15"/>
      <c r="E70" s="51"/>
      <c r="F70" s="51"/>
      <c r="G70" s="51"/>
      <c r="H70" s="51"/>
    </row>
    <row r="71" spans="1:8" x14ac:dyDescent="0.25">
      <c r="A71" s="54" t="s">
        <v>24</v>
      </c>
      <c r="B71" s="54"/>
      <c r="C71" s="15"/>
      <c r="D71" s="15"/>
      <c r="E71" s="51"/>
      <c r="F71" s="51"/>
      <c r="G71" s="51"/>
      <c r="H71" s="51"/>
    </row>
    <row r="72" spans="1:8" x14ac:dyDescent="0.25">
      <c r="A72" s="54" t="s">
        <v>25</v>
      </c>
      <c r="B72" s="54"/>
      <c r="C72" s="15"/>
      <c r="D72" s="15"/>
      <c r="E72" s="51"/>
      <c r="F72" s="51"/>
      <c r="G72" s="51"/>
      <c r="H72" s="51"/>
    </row>
    <row r="73" spans="1:8" x14ac:dyDescent="0.25">
      <c r="A73" s="54" t="s">
        <v>26</v>
      </c>
      <c r="B73" s="54"/>
      <c r="C73" s="62" t="s">
        <v>75</v>
      </c>
      <c r="D73" s="63">
        <v>2000</v>
      </c>
      <c r="E73" s="64" t="s">
        <v>75</v>
      </c>
      <c r="F73" s="65">
        <v>250</v>
      </c>
      <c r="G73" s="65" t="s">
        <v>75</v>
      </c>
      <c r="H73" s="65">
        <v>250</v>
      </c>
    </row>
    <row r="74" spans="1:8" x14ac:dyDescent="0.25">
      <c r="A74" s="52" t="s">
        <v>27</v>
      </c>
      <c r="B74" s="52"/>
      <c r="C74" s="60">
        <v>2000</v>
      </c>
      <c r="D74" s="60">
        <v>2500</v>
      </c>
      <c r="E74" s="50">
        <v>250</v>
      </c>
      <c r="F74" s="50">
        <v>250</v>
      </c>
      <c r="G74" s="50">
        <v>250</v>
      </c>
      <c r="H74" s="50">
        <v>250</v>
      </c>
    </row>
    <row r="75" spans="1:8" x14ac:dyDescent="0.25">
      <c r="A75" s="52" t="s">
        <v>28</v>
      </c>
      <c r="B75" s="52"/>
      <c r="C75" s="11"/>
      <c r="D75" s="11"/>
      <c r="E75" s="50"/>
      <c r="F75" s="50"/>
      <c r="G75" s="50"/>
      <c r="H75" s="50"/>
    </row>
    <row r="76" spans="1:8" x14ac:dyDescent="0.25">
      <c r="A76" s="52" t="s">
        <v>29</v>
      </c>
      <c r="B76" s="52"/>
      <c r="C76" s="11"/>
      <c r="D76" s="11"/>
      <c r="E76" s="50"/>
      <c r="F76" s="50"/>
      <c r="G76" s="50"/>
      <c r="H76" s="50"/>
    </row>
    <row r="77" spans="1:8" x14ac:dyDescent="0.25">
      <c r="A77" s="52" t="s">
        <v>30</v>
      </c>
      <c r="B77" s="52"/>
      <c r="C77" s="60">
        <v>500</v>
      </c>
      <c r="D77" s="61">
        <v>2000</v>
      </c>
      <c r="E77" s="50">
        <v>250</v>
      </c>
      <c r="F77" s="50">
        <v>250</v>
      </c>
      <c r="G77" s="50">
        <v>250</v>
      </c>
      <c r="H77" s="50">
        <v>250</v>
      </c>
    </row>
    <row r="78" spans="1:8" x14ac:dyDescent="0.25">
      <c r="A78" s="56" t="s">
        <v>31</v>
      </c>
      <c r="B78" s="56"/>
      <c r="C78" s="60">
        <v>500</v>
      </c>
      <c r="D78" s="61">
        <v>2000</v>
      </c>
      <c r="E78" s="50">
        <v>250</v>
      </c>
      <c r="F78" s="50">
        <v>250</v>
      </c>
      <c r="G78" s="50">
        <v>250</v>
      </c>
      <c r="H78" s="50">
        <v>250</v>
      </c>
    </row>
    <row r="79" spans="1:8" x14ac:dyDescent="0.25">
      <c r="A79" s="56" t="s">
        <v>32</v>
      </c>
      <c r="B79" s="56"/>
      <c r="C79" s="60">
        <v>500</v>
      </c>
      <c r="D79" s="61">
        <v>2000</v>
      </c>
      <c r="E79" s="50">
        <v>250</v>
      </c>
      <c r="F79" s="50">
        <v>250</v>
      </c>
      <c r="G79" s="50">
        <v>250</v>
      </c>
      <c r="H79" s="50">
        <v>250</v>
      </c>
    </row>
    <row r="80" spans="1:8" x14ac:dyDescent="0.25">
      <c r="A80" s="56" t="s">
        <v>33</v>
      </c>
      <c r="B80" s="56"/>
      <c r="C80" s="11"/>
      <c r="D80" s="11"/>
      <c r="E80" s="50"/>
      <c r="F80" s="50"/>
      <c r="G80" s="50"/>
      <c r="H80" s="50"/>
    </row>
    <row r="81" spans="1:8" x14ac:dyDescent="0.25">
      <c r="A81" s="56" t="s">
        <v>34</v>
      </c>
      <c r="B81" s="56"/>
      <c r="C81" s="11"/>
      <c r="D81" s="11"/>
      <c r="E81" s="50"/>
      <c r="F81" s="50"/>
      <c r="G81" s="50"/>
      <c r="H81" s="50"/>
    </row>
    <row r="82" spans="1:8" x14ac:dyDescent="0.25">
      <c r="A82" s="57" t="s">
        <v>35</v>
      </c>
      <c r="B82" s="57"/>
      <c r="C82" s="15"/>
      <c r="D82" s="15"/>
      <c r="E82" s="51"/>
      <c r="F82" s="51"/>
      <c r="G82" s="51"/>
      <c r="H82" s="51"/>
    </row>
    <row r="83" spans="1:8" x14ac:dyDescent="0.25">
      <c r="A83" s="57" t="s">
        <v>36</v>
      </c>
      <c r="B83" s="57"/>
      <c r="C83" s="15"/>
      <c r="D83" s="15"/>
      <c r="E83" s="51"/>
      <c r="F83" s="51"/>
      <c r="G83" s="51"/>
      <c r="H83" s="51"/>
    </row>
    <row r="84" spans="1:8" x14ac:dyDescent="0.25">
      <c r="A84" s="57" t="s">
        <v>37</v>
      </c>
      <c r="B84" s="57"/>
      <c r="C84" s="62">
        <v>500</v>
      </c>
      <c r="D84" s="63">
        <v>2000</v>
      </c>
      <c r="E84" s="51">
        <v>250</v>
      </c>
      <c r="F84" s="51">
        <v>250</v>
      </c>
      <c r="G84" s="51">
        <v>250</v>
      </c>
      <c r="H84" s="51">
        <v>250</v>
      </c>
    </row>
    <row r="85" spans="1:8" x14ac:dyDescent="0.25">
      <c r="A85" s="57" t="s">
        <v>38</v>
      </c>
      <c r="B85" s="57"/>
      <c r="C85" s="62">
        <v>500</v>
      </c>
      <c r="D85" s="63">
        <v>2000</v>
      </c>
      <c r="E85" s="51">
        <v>250</v>
      </c>
      <c r="F85" s="51">
        <v>250</v>
      </c>
      <c r="G85" s="51">
        <v>250</v>
      </c>
      <c r="H85" s="51">
        <v>250</v>
      </c>
    </row>
    <row r="86" spans="1:8" ht="45" x14ac:dyDescent="0.25">
      <c r="A86" s="54" t="s">
        <v>39</v>
      </c>
      <c r="B86" s="57" t="s">
        <v>77</v>
      </c>
      <c r="C86" s="15"/>
      <c r="D86" s="15"/>
      <c r="E86" s="51"/>
      <c r="F86" s="51"/>
      <c r="G86" s="15"/>
      <c r="H86" s="15"/>
    </row>
    <row r="87" spans="1:8" ht="45" x14ac:dyDescent="0.25">
      <c r="A87" s="54" t="s">
        <v>40</v>
      </c>
      <c r="B87" s="57" t="s">
        <v>77</v>
      </c>
      <c r="C87" s="15"/>
      <c r="D87" s="15"/>
      <c r="E87" s="51"/>
      <c r="F87" s="51"/>
      <c r="G87" s="15"/>
      <c r="H87" s="15"/>
    </row>
    <row r="88" spans="1:8" x14ac:dyDescent="0.25">
      <c r="A88" s="22" t="s">
        <v>41</v>
      </c>
      <c r="B88" s="22"/>
      <c r="C88" s="11"/>
      <c r="D88" s="48"/>
      <c r="E88" s="53"/>
      <c r="F88" s="11"/>
      <c r="G88" s="11"/>
      <c r="H88" s="11"/>
    </row>
    <row r="89" spans="1:8" x14ac:dyDescent="0.25">
      <c r="A89" s="22" t="s">
        <v>43</v>
      </c>
      <c r="B89" s="22"/>
      <c r="C89" s="11">
        <v>250</v>
      </c>
      <c r="D89" s="48"/>
      <c r="E89" s="53"/>
      <c r="F89" s="11"/>
      <c r="G89" s="11"/>
      <c r="H89" s="11"/>
    </row>
    <row r="90" spans="1:8" x14ac:dyDescent="0.25">
      <c r="A90" s="22" t="s">
        <v>44</v>
      </c>
      <c r="B90" s="22"/>
      <c r="C90" s="11"/>
      <c r="D90" s="48"/>
      <c r="E90" s="53"/>
      <c r="F90" s="11"/>
      <c r="G90" s="11"/>
      <c r="H90" s="11"/>
    </row>
    <row r="91" spans="1:8" x14ac:dyDescent="0.25">
      <c r="A91" s="22" t="s">
        <v>45</v>
      </c>
      <c r="B91" s="22"/>
      <c r="C91" s="11">
        <v>250</v>
      </c>
      <c r="D91" s="48"/>
      <c r="E91" s="53"/>
      <c r="F91" s="11"/>
      <c r="G91" s="11"/>
      <c r="H91" s="11"/>
    </row>
    <row r="92" spans="1:8" x14ac:dyDescent="0.25">
      <c r="A92" s="22" t="s">
        <v>46</v>
      </c>
      <c r="B92" s="22"/>
      <c r="C92" s="11"/>
      <c r="D92" s="48"/>
      <c r="E92" s="53"/>
      <c r="F92" s="11"/>
      <c r="G92" s="11"/>
      <c r="H92" s="11"/>
    </row>
    <row r="93" spans="1:8" x14ac:dyDescent="0.25">
      <c r="A93" s="22" t="s">
        <v>47</v>
      </c>
      <c r="B93" s="22"/>
      <c r="C93" s="11">
        <v>250</v>
      </c>
      <c r="D93" s="48"/>
      <c r="E93" s="53"/>
      <c r="F93" s="11"/>
      <c r="G93" s="11"/>
      <c r="H93" s="11"/>
    </row>
    <row r="94" spans="1:8" x14ac:dyDescent="0.25">
      <c r="A94" s="22" t="s">
        <v>48</v>
      </c>
      <c r="B94" s="22"/>
      <c r="C94" s="11"/>
      <c r="D94" s="48"/>
      <c r="E94" s="53"/>
      <c r="F94" s="11"/>
      <c r="G94" s="11"/>
      <c r="H94" s="11"/>
    </row>
    <row r="95" spans="1:8" x14ac:dyDescent="0.25">
      <c r="A95" s="22" t="s">
        <v>49</v>
      </c>
      <c r="B95" s="22"/>
      <c r="C95" s="11">
        <v>250</v>
      </c>
      <c r="D95" s="48"/>
      <c r="E95" s="53"/>
      <c r="F95" s="11"/>
      <c r="G95" s="11"/>
      <c r="H95" s="11"/>
    </row>
    <row r="96" spans="1:8" x14ac:dyDescent="0.25">
      <c r="A96" s="22" t="s">
        <v>50</v>
      </c>
      <c r="B96" s="22"/>
      <c r="C96" s="11"/>
      <c r="D96" s="48"/>
      <c r="E96" s="53"/>
      <c r="F96" s="11"/>
      <c r="G96" s="11"/>
      <c r="H96" s="11"/>
    </row>
    <row r="97" spans="1:8" x14ac:dyDescent="0.25">
      <c r="A97" s="22" t="s">
        <v>52</v>
      </c>
      <c r="B97" s="22"/>
      <c r="C97" s="48"/>
      <c r="D97" s="48"/>
      <c r="E97" s="53"/>
      <c r="F97" s="11"/>
      <c r="G97" s="11"/>
      <c r="H97" s="11"/>
    </row>
    <row r="98" spans="1:8" x14ac:dyDescent="0.25">
      <c r="A98" s="22" t="s">
        <v>53</v>
      </c>
      <c r="B98" s="22"/>
      <c r="C98" s="48"/>
      <c r="D98" s="48"/>
      <c r="E98" s="53"/>
      <c r="F98" s="11"/>
      <c r="G98" s="11"/>
      <c r="H98" s="11"/>
    </row>
    <row r="99" spans="1:8" x14ac:dyDescent="0.25">
      <c r="A99" s="22" t="s">
        <v>54</v>
      </c>
      <c r="B99" s="22"/>
      <c r="C99" s="48"/>
      <c r="D99" s="48"/>
      <c r="E99" s="11"/>
      <c r="F99" s="11"/>
      <c r="G99" s="11"/>
      <c r="H99" s="11"/>
    </row>
    <row r="100" spans="1:8" x14ac:dyDescent="0.25">
      <c r="A100" s="22" t="s">
        <v>55</v>
      </c>
      <c r="B100" s="11"/>
      <c r="C100" s="11"/>
      <c r="D100" s="11"/>
      <c r="E100" s="11"/>
      <c r="F100" s="11"/>
      <c r="G100" s="11"/>
      <c r="H100" s="11"/>
    </row>
    <row r="101" spans="1:8" x14ac:dyDescent="0.25">
      <c r="A101" s="22" t="s">
        <v>56</v>
      </c>
      <c r="B101" s="11"/>
      <c r="C101" s="11"/>
      <c r="D101" s="11"/>
      <c r="E101" s="11"/>
      <c r="F101" s="11"/>
      <c r="G101" s="11"/>
      <c r="H101" s="11"/>
    </row>
    <row r="102" spans="1:8" x14ac:dyDescent="0.25">
      <c r="A102" s="22" t="s">
        <v>57</v>
      </c>
      <c r="B102" s="11"/>
      <c r="C102" s="11"/>
      <c r="D102" s="11"/>
      <c r="E102" s="11"/>
      <c r="F102" s="11"/>
      <c r="G102" s="11"/>
      <c r="H102" s="11"/>
    </row>
    <row r="103" spans="1:8" x14ac:dyDescent="0.25">
      <c r="A103" s="22" t="s">
        <v>58</v>
      </c>
      <c r="B103" s="11"/>
      <c r="C103" s="11"/>
      <c r="D103" s="11"/>
      <c r="E103" s="11"/>
      <c r="F103" s="11"/>
      <c r="G103" s="11"/>
      <c r="H103" s="11"/>
    </row>
    <row r="104" spans="1:8" x14ac:dyDescent="0.25">
      <c r="A104" s="22" t="s">
        <v>59</v>
      </c>
      <c r="B104" s="11"/>
      <c r="C104" s="11"/>
      <c r="D104" s="11"/>
      <c r="E104" s="11"/>
      <c r="F104" s="11"/>
      <c r="G104" s="11"/>
      <c r="H104" s="11"/>
    </row>
    <row r="105" spans="1:8" x14ac:dyDescent="0.25">
      <c r="A105" s="22" t="s">
        <v>61</v>
      </c>
      <c r="B105" s="11"/>
      <c r="C105" s="11"/>
      <c r="D105" s="11"/>
      <c r="E105" s="11"/>
      <c r="F105" s="11"/>
      <c r="G105" s="11"/>
      <c r="H105" s="11"/>
    </row>
    <row r="106" spans="1:8" x14ac:dyDescent="0.25">
      <c r="A106" s="22" t="s">
        <v>62</v>
      </c>
      <c r="B106" s="11"/>
      <c r="C106" s="11"/>
      <c r="D106" s="11"/>
      <c r="E106" s="11"/>
      <c r="F106" s="11"/>
      <c r="G106" s="11"/>
      <c r="H106" s="11"/>
    </row>
    <row r="107" spans="1:8" x14ac:dyDescent="0.25">
      <c r="A107" s="22" t="s">
        <v>63</v>
      </c>
      <c r="B107" s="11"/>
      <c r="C107" s="11"/>
      <c r="D107" s="11"/>
      <c r="E107" s="11"/>
      <c r="F107" s="11"/>
      <c r="G107" s="11"/>
      <c r="H107" s="11"/>
    </row>
    <row r="108" spans="1:8" x14ac:dyDescent="0.25">
      <c r="A108" s="22" t="s">
        <v>64</v>
      </c>
      <c r="B108" s="11"/>
      <c r="C108" s="11"/>
      <c r="D108" s="11"/>
      <c r="E108" s="11"/>
      <c r="F108" s="11"/>
      <c r="G108" s="11"/>
      <c r="H108" s="11"/>
    </row>
    <row r="109" spans="1:8" x14ac:dyDescent="0.25">
      <c r="A109" s="22" t="s">
        <v>65</v>
      </c>
      <c r="B109" s="11"/>
      <c r="C109" s="11"/>
      <c r="D109" s="11"/>
      <c r="E109" s="11"/>
      <c r="F109" s="11"/>
      <c r="G109" s="11"/>
      <c r="H109" s="11"/>
    </row>
    <row r="110" spans="1:8" x14ac:dyDescent="0.25">
      <c r="A110" s="22" t="s">
        <v>66</v>
      </c>
      <c r="B110" s="11"/>
      <c r="C110" s="11"/>
      <c r="D110" s="11"/>
      <c r="E110" s="11"/>
      <c r="F110" s="11"/>
      <c r="G110" s="11"/>
      <c r="H110" s="11"/>
    </row>
    <row r="111" spans="1:8" x14ac:dyDescent="0.25">
      <c r="A111" s="22" t="s">
        <v>68</v>
      </c>
      <c r="B111" s="11"/>
      <c r="C111" s="11">
        <v>250</v>
      </c>
      <c r="D111" s="11"/>
      <c r="E111" s="11"/>
      <c r="F111" s="11"/>
      <c r="G111" s="11"/>
      <c r="H111" s="11"/>
    </row>
    <row r="112" spans="1:8" x14ac:dyDescent="0.25">
      <c r="A112" s="22" t="s">
        <v>69</v>
      </c>
      <c r="B112" s="11"/>
      <c r="C112" s="60">
        <v>2000</v>
      </c>
      <c r="D112" s="60" t="s">
        <v>76</v>
      </c>
      <c r="E112" s="67" t="s">
        <v>76</v>
      </c>
      <c r="F112" s="61">
        <v>2000</v>
      </c>
      <c r="G112" s="67" t="s">
        <v>76</v>
      </c>
      <c r="H112" s="61">
        <v>2000</v>
      </c>
    </row>
    <row r="113" spans="1:8" x14ac:dyDescent="0.25">
      <c r="A113" s="22" t="s">
        <v>71</v>
      </c>
      <c r="B113" s="11"/>
      <c r="C113" s="60">
        <v>3000</v>
      </c>
      <c r="D113" s="60" t="s">
        <v>76</v>
      </c>
      <c r="E113" s="67" t="s">
        <v>75</v>
      </c>
      <c r="F113" s="61">
        <v>3000</v>
      </c>
      <c r="G113" s="67" t="s">
        <v>75</v>
      </c>
      <c r="H113" s="61">
        <v>3000</v>
      </c>
    </row>
    <row r="114" spans="1:8" x14ac:dyDescent="0.25">
      <c r="A114" s="57" t="s">
        <v>72</v>
      </c>
      <c r="B114" s="57"/>
      <c r="C114" s="15">
        <v>5000</v>
      </c>
      <c r="D114" s="49">
        <v>5000</v>
      </c>
      <c r="E114" s="55"/>
      <c r="F114" s="15"/>
      <c r="G114" s="15"/>
      <c r="H114" s="15"/>
    </row>
    <row r="115" spans="1:8" x14ac:dyDescent="0.25">
      <c r="A115" s="57" t="s">
        <v>73</v>
      </c>
      <c r="B115" s="57"/>
      <c r="C115" s="15">
        <v>7500</v>
      </c>
      <c r="D115" s="49">
        <v>7500</v>
      </c>
      <c r="E115" s="55"/>
      <c r="F115" s="15"/>
      <c r="G115" s="15"/>
      <c r="H115" s="15"/>
    </row>
  </sheetData>
  <mergeCells count="4">
    <mergeCell ref="C1:J1"/>
    <mergeCell ref="L1:P1"/>
    <mergeCell ref="R1:V1"/>
    <mergeCell ref="Y1:AA1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D83C3D1E579444A84A2FB69DBB4428" ma:contentTypeVersion="15" ma:contentTypeDescription="Create a new document." ma:contentTypeScope="" ma:versionID="407a986924ac09732f23dc0b3d657354">
  <xsd:schema xmlns:xsd="http://www.w3.org/2001/XMLSchema" xmlns:xs="http://www.w3.org/2001/XMLSchema" xmlns:p="http://schemas.microsoft.com/office/2006/metadata/properties" xmlns:ns2="7da17a65-252a-492f-81b7-8209e44ef406" xmlns:ns3="7a63a6c5-8cf8-41a1-b90b-26e193bde9d9" targetNamespace="http://schemas.microsoft.com/office/2006/metadata/properties" ma:root="true" ma:fieldsID="76d34468eedc28d2a7f0099eef32af9d" ns2:_="" ns3:_="">
    <xsd:import namespace="7da17a65-252a-492f-81b7-8209e44ef406"/>
    <xsd:import namespace="7a63a6c5-8cf8-41a1-b90b-26e193bde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17a65-252a-492f-81b7-8209e44ef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de3aade-2ca7-41be-b65b-35c9feafb3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3a6c5-8cf8-41a1-b90b-26e193bde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a955daf-17d9-4d51-918a-e337dee00ba8}" ma:internalName="TaxCatchAll" ma:showField="CatchAllData" ma:web="7a63a6c5-8cf8-41a1-b90b-26e193bde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C51A3-70C6-4FF1-B722-6B3CBB1EBF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4765ED-2889-4921-9617-6FCF22C549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17a65-252a-492f-81b7-8209e44ef406"/>
    <ds:schemaRef ds:uri="7a63a6c5-8cf8-41a1-b90b-26e193bde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Endelmanis</dc:creator>
  <cp:keywords/>
  <dc:description/>
  <cp:lastModifiedBy>Thirza White</cp:lastModifiedBy>
  <cp:revision/>
  <dcterms:created xsi:type="dcterms:W3CDTF">2022-12-05T05:24:36Z</dcterms:created>
  <dcterms:modified xsi:type="dcterms:W3CDTF">2023-03-14T01:02:10Z</dcterms:modified>
  <cp:category/>
  <cp:contentStatus/>
</cp:coreProperties>
</file>